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8060" windowHeight="11385"/>
  </bookViews>
  <sheets>
    <sheet name="Stadsbakkerij" sheetId="2" r:id="rId1"/>
    <sheet name="Rij" sheetId="3" r:id="rId2"/>
    <sheet name="Nota" sheetId="4" r:id="rId3"/>
  </sheets>
  <definedNames>
    <definedName name="_xlnm.Print_Area" localSheetId="2">Nota!$A$1:$J$58</definedName>
    <definedName name="afhaallocatie">Stadsbakkerij!$B$85:$B$88</definedName>
  </definedNames>
  <calcPr calcId="144525"/>
</workbook>
</file>

<file path=xl/calcChain.xml><?xml version="1.0" encoding="utf-8"?>
<calcChain xmlns="http://schemas.openxmlformats.org/spreadsheetml/2006/main">
  <c r="D10" i="4" l="1"/>
  <c r="G14" i="4"/>
  <c r="G12" i="4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3" i="3"/>
  <c r="A104" i="3"/>
  <c r="A8" i="3"/>
  <c r="C59" i="3"/>
  <c r="D59" i="3"/>
  <c r="C60" i="3"/>
  <c r="D60" i="3"/>
  <c r="C61" i="3"/>
  <c r="D61" i="3"/>
  <c r="C62" i="3"/>
  <c r="D62" i="3"/>
  <c r="C63" i="3"/>
  <c r="D63" i="3"/>
  <c r="C64" i="3"/>
  <c r="D64" i="3"/>
  <c r="C65" i="3"/>
  <c r="D65" i="3"/>
  <c r="C66" i="3"/>
  <c r="D66" i="3"/>
  <c r="C67" i="3"/>
  <c r="D67" i="3"/>
  <c r="C68" i="3"/>
  <c r="D68" i="3"/>
  <c r="C69" i="3"/>
  <c r="D69" i="3"/>
  <c r="C70" i="3"/>
  <c r="D70" i="3"/>
  <c r="C71" i="3"/>
  <c r="D71" i="3"/>
  <c r="C72" i="3"/>
  <c r="D72" i="3"/>
  <c r="C73" i="3"/>
  <c r="D73" i="3"/>
  <c r="C74" i="3"/>
  <c r="D74" i="3"/>
  <c r="C75" i="3"/>
  <c r="D75" i="3"/>
  <c r="C76" i="3"/>
  <c r="D76" i="3"/>
  <c r="C77" i="3"/>
  <c r="D77" i="3"/>
  <c r="C78" i="3"/>
  <c r="D78" i="3"/>
  <c r="C79" i="3"/>
  <c r="D79" i="3"/>
  <c r="C80" i="3"/>
  <c r="A80" i="3" s="1"/>
  <c r="C81" i="3"/>
  <c r="D81" i="3"/>
  <c r="C82" i="3"/>
  <c r="D82" i="3"/>
  <c r="C83" i="3"/>
  <c r="D83" i="3"/>
  <c r="C84" i="3"/>
  <c r="D84" i="3"/>
  <c r="C85" i="3"/>
  <c r="D85" i="3"/>
  <c r="C86" i="3"/>
  <c r="D86" i="3"/>
  <c r="C87" i="3"/>
  <c r="D87" i="3"/>
  <c r="C88" i="3"/>
  <c r="D88" i="3"/>
  <c r="C89" i="3"/>
  <c r="D89" i="3"/>
  <c r="C90" i="3"/>
  <c r="D90" i="3"/>
  <c r="C91" i="3"/>
  <c r="D91" i="3"/>
  <c r="C92" i="3"/>
  <c r="D92" i="3"/>
  <c r="C93" i="3"/>
  <c r="D93" i="3"/>
  <c r="C94" i="3"/>
  <c r="D94" i="3"/>
  <c r="C95" i="3"/>
  <c r="D95" i="3"/>
  <c r="C96" i="3"/>
  <c r="D96" i="3"/>
  <c r="C97" i="3"/>
  <c r="D97" i="3"/>
  <c r="C98" i="3"/>
  <c r="D98" i="3"/>
  <c r="C99" i="3"/>
  <c r="D99" i="3"/>
  <c r="C100" i="3"/>
  <c r="D100" i="3"/>
  <c r="C101" i="3"/>
  <c r="D101" i="3"/>
  <c r="C102" i="3"/>
  <c r="A102" i="3" s="1"/>
  <c r="C103" i="3"/>
  <c r="D103" i="3"/>
  <c r="C104" i="3"/>
  <c r="D104" i="3"/>
  <c r="D58" i="3"/>
  <c r="C58" i="3"/>
  <c r="C9" i="3"/>
  <c r="A9" i="3" s="1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C46" i="3"/>
  <c r="D46" i="3"/>
  <c r="C47" i="3"/>
  <c r="D47" i="3"/>
  <c r="C48" i="3"/>
  <c r="D48" i="3"/>
  <c r="C49" i="3"/>
  <c r="D49" i="3"/>
  <c r="C50" i="3"/>
  <c r="D50" i="3"/>
  <c r="C51" i="3"/>
  <c r="D51" i="3"/>
  <c r="C52" i="3"/>
  <c r="D52" i="3"/>
  <c r="C53" i="3"/>
  <c r="D53" i="3"/>
  <c r="C54" i="3"/>
  <c r="D54" i="3"/>
  <c r="C55" i="3"/>
  <c r="D55" i="3"/>
  <c r="C56" i="3"/>
  <c r="D56" i="3"/>
  <c r="C57" i="3"/>
  <c r="D57" i="3"/>
  <c r="D8" i="3"/>
  <c r="C8" i="3"/>
  <c r="C2" i="3"/>
  <c r="D13" i="4" s="1"/>
  <c r="C3" i="3"/>
  <c r="D14" i="4" s="1"/>
  <c r="C4" i="3"/>
  <c r="D15" i="4" s="1"/>
  <c r="C5" i="3"/>
  <c r="C6" i="3"/>
  <c r="C1" i="3"/>
  <c r="D12" i="4" s="1"/>
  <c r="C22" i="4" l="1"/>
  <c r="F23" i="4"/>
  <c r="C24" i="4"/>
  <c r="H24" i="4"/>
  <c r="F25" i="4"/>
  <c r="C26" i="4"/>
  <c r="H26" i="4"/>
  <c r="F27" i="4"/>
  <c r="C28" i="4"/>
  <c r="H28" i="4"/>
  <c r="F29" i="4"/>
  <c r="C30" i="4"/>
  <c r="H30" i="4"/>
  <c r="F31" i="4"/>
  <c r="C32" i="4"/>
  <c r="H32" i="4"/>
  <c r="F33" i="4"/>
  <c r="C34" i="4"/>
  <c r="H34" i="4"/>
  <c r="F35" i="4"/>
  <c r="C36" i="4"/>
  <c r="H36" i="4"/>
  <c r="F37" i="4"/>
  <c r="C38" i="4"/>
  <c r="H38" i="4"/>
  <c r="F39" i="4"/>
  <c r="C40" i="4"/>
  <c r="H40" i="4"/>
  <c r="F41" i="4"/>
  <c r="C42" i="4"/>
  <c r="H42" i="4"/>
  <c r="F43" i="4"/>
  <c r="C44" i="4"/>
  <c r="H44" i="4"/>
  <c r="F45" i="4"/>
  <c r="C46" i="4"/>
  <c r="H46" i="4"/>
  <c r="F47" i="4"/>
  <c r="C48" i="4"/>
  <c r="H48" i="4"/>
  <c r="F49" i="4"/>
  <c r="C50" i="4"/>
  <c r="H50" i="4"/>
  <c r="F21" i="4"/>
  <c r="F22" i="4"/>
  <c r="C23" i="4"/>
  <c r="F24" i="4"/>
  <c r="C25" i="4"/>
  <c r="H25" i="4"/>
  <c r="F26" i="4"/>
  <c r="C27" i="4"/>
  <c r="H27" i="4"/>
  <c r="F28" i="4"/>
  <c r="C29" i="4"/>
  <c r="H29" i="4"/>
  <c r="F30" i="4"/>
  <c r="C31" i="4"/>
  <c r="H31" i="4"/>
  <c r="F32" i="4"/>
  <c r="C33" i="4"/>
  <c r="H33" i="4"/>
  <c r="F34" i="4"/>
  <c r="C35" i="4"/>
  <c r="H35" i="4"/>
  <c r="F36" i="4"/>
  <c r="C37" i="4"/>
  <c r="H37" i="4"/>
  <c r="F38" i="4"/>
  <c r="C39" i="4"/>
  <c r="H39" i="4"/>
  <c r="F40" i="4"/>
  <c r="C41" i="4"/>
  <c r="H41" i="4"/>
  <c r="F42" i="4"/>
  <c r="C43" i="4"/>
  <c r="H43" i="4"/>
  <c r="F44" i="4"/>
  <c r="C45" i="4"/>
  <c r="H45" i="4"/>
  <c r="F46" i="4"/>
  <c r="C47" i="4"/>
  <c r="H47" i="4"/>
  <c r="C21" i="4"/>
  <c r="F50" i="4"/>
  <c r="C49" i="4"/>
  <c r="H49" i="4"/>
  <c r="F48" i="4"/>
  <c r="P69" i="2"/>
  <c r="P64" i="2"/>
  <c r="P60" i="2"/>
  <c r="D102" i="3" s="1"/>
  <c r="H23" i="4" s="1"/>
  <c r="P57" i="2"/>
  <c r="P56" i="2"/>
  <c r="P55" i="2"/>
  <c r="P54" i="2"/>
  <c r="P53" i="2"/>
  <c r="P52" i="2"/>
  <c r="P51" i="2"/>
  <c r="P50" i="2"/>
  <c r="P47" i="2"/>
  <c r="P46" i="2"/>
  <c r="P45" i="2"/>
  <c r="P44" i="2"/>
  <c r="P41" i="2"/>
  <c r="P40" i="2"/>
  <c r="P39" i="2"/>
  <c r="P38" i="2"/>
  <c r="P37" i="2"/>
  <c r="P36" i="2"/>
  <c r="P35" i="2"/>
  <c r="P34" i="2"/>
  <c r="P31" i="2"/>
  <c r="P30" i="2"/>
  <c r="D80" i="3" s="1"/>
  <c r="H22" i="4" s="1"/>
  <c r="P29" i="2"/>
  <c r="P28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H73" i="2"/>
  <c r="H72" i="2"/>
  <c r="H71" i="2"/>
  <c r="H70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0" i="2"/>
  <c r="H39" i="2"/>
  <c r="H38" i="2"/>
  <c r="H37" i="2"/>
  <c r="H36" i="2"/>
  <c r="H35" i="2"/>
  <c r="H34" i="2"/>
  <c r="H33" i="2"/>
  <c r="H19" i="2"/>
  <c r="D9" i="3" s="1"/>
  <c r="H21" i="4" s="1"/>
  <c r="H55" i="4" s="1"/>
  <c r="H20" i="2"/>
  <c r="H21" i="2"/>
  <c r="H22" i="2"/>
  <c r="H23" i="2"/>
  <c r="H24" i="2"/>
  <c r="H25" i="2"/>
  <c r="H26" i="2"/>
  <c r="H27" i="2"/>
  <c r="H28" i="2"/>
  <c r="H29" i="2"/>
  <c r="H30" i="2"/>
  <c r="H18" i="2"/>
  <c r="H53" i="4" l="1"/>
  <c r="H52" i="4"/>
  <c r="D15" i="2"/>
</calcChain>
</file>

<file path=xl/sharedStrings.xml><?xml version="1.0" encoding="utf-8"?>
<sst xmlns="http://schemas.openxmlformats.org/spreadsheetml/2006/main" count="273" uniqueCount="147">
  <si>
    <t>Kerstspecialiteiten</t>
  </si>
  <si>
    <t>prijs</t>
  </si>
  <si>
    <t>aantal</t>
  </si>
  <si>
    <t>Krentenbrood</t>
  </si>
  <si>
    <t>Weihnachtstol 1000 gram</t>
  </si>
  <si>
    <t>Krentenbrood spijs</t>
  </si>
  <si>
    <t>Suikerbrood</t>
  </si>
  <si>
    <t>Broodtulband 1000 gram</t>
  </si>
  <si>
    <t>Vijgen-pruimenbroodje</t>
  </si>
  <si>
    <t>Kwarkbrood</t>
  </si>
  <si>
    <t>Choco kersttulband 350 gr</t>
  </si>
  <si>
    <t xml:space="preserve">4 Speltboules  </t>
  </si>
  <si>
    <t>Roomb amandel kerststaaf</t>
  </si>
  <si>
    <t>Roomb amandel kerstkrans</t>
  </si>
  <si>
    <t>Mini stolletjes 5 stuks</t>
  </si>
  <si>
    <t>Kerstkransjes 200 gram</t>
  </si>
  <si>
    <t>Kerstkransen 8 stuks</t>
  </si>
  <si>
    <t>Schuimkransjes</t>
  </si>
  <si>
    <t>Schuim kerstballen 4 st</t>
  </si>
  <si>
    <t>Taartjes en snitten</t>
  </si>
  <si>
    <t>Croissant</t>
  </si>
  <si>
    <t>Zeewierbol</t>
  </si>
  <si>
    <t>Kerst slagroom Snitt</t>
  </si>
  <si>
    <t>Notenciabatta</t>
  </si>
  <si>
    <t>Kerst Mokka Snitt</t>
  </si>
  <si>
    <t>Moutstokje</t>
  </si>
  <si>
    <t>Kerst Chocolade Snitt</t>
  </si>
  <si>
    <t>Desempuntje</t>
  </si>
  <si>
    <t>Kerst Chipolata Snitt</t>
  </si>
  <si>
    <t>Pakket 1</t>
  </si>
  <si>
    <t>Kerst Yoghurtsnitt</t>
  </si>
  <si>
    <t>Pakket 2</t>
  </si>
  <si>
    <t>Pakket 3</t>
  </si>
  <si>
    <t>Grootbrood</t>
  </si>
  <si>
    <t>Hartig</t>
  </si>
  <si>
    <t>Hoopvol Wit</t>
  </si>
  <si>
    <t>Saucijzenbroodje</t>
  </si>
  <si>
    <t>Hoopvol Fijn</t>
  </si>
  <si>
    <t>Fricandelbroodje</t>
  </si>
  <si>
    <t>Hoopvol Grof</t>
  </si>
  <si>
    <t>Worstenbroodje</t>
  </si>
  <si>
    <t>HoopVol Grof sesam</t>
  </si>
  <si>
    <t>Kaasbroodje</t>
  </si>
  <si>
    <t>Tijgerbrood</t>
  </si>
  <si>
    <t>VolZeeuws Wit</t>
  </si>
  <si>
    <t>Zoet</t>
  </si>
  <si>
    <t>VolZeeuws Bruin</t>
  </si>
  <si>
    <t>Appelflap</t>
  </si>
  <si>
    <t>Casino Wit</t>
  </si>
  <si>
    <t>Pecan broodje</t>
  </si>
  <si>
    <t>Casino Wit rond</t>
  </si>
  <si>
    <t>Gangmaker</t>
  </si>
  <si>
    <t>Casino Bruin</t>
  </si>
  <si>
    <t>Choco vanillehoorn</t>
  </si>
  <si>
    <t>Casino Bruin rond</t>
  </si>
  <si>
    <t>Roombroodje</t>
  </si>
  <si>
    <t>Moutkoren</t>
  </si>
  <si>
    <t>Bolus per 5 stuks</t>
  </si>
  <si>
    <t>Vollerkoren</t>
  </si>
  <si>
    <t>Bolus</t>
  </si>
  <si>
    <t>Stoer Volkoren</t>
  </si>
  <si>
    <t>Roombolus</t>
  </si>
  <si>
    <t>Puur Pompoen</t>
  </si>
  <si>
    <t>Frituurgebak</t>
  </si>
  <si>
    <t>Blonde bolster</t>
  </si>
  <si>
    <t>Maisbrood</t>
  </si>
  <si>
    <t>Appelbeignets</t>
  </si>
  <si>
    <t>Vikorn Volvezel</t>
  </si>
  <si>
    <t>Donuts</t>
  </si>
  <si>
    <t>Juttersbrood</t>
  </si>
  <si>
    <t>Ruwe Bolster</t>
  </si>
  <si>
    <t>Desembruin</t>
  </si>
  <si>
    <t>Bake-off broodjes</t>
  </si>
  <si>
    <t>Woeste knoeste</t>
  </si>
  <si>
    <t>Chefs Choise</t>
  </si>
  <si>
    <t>Spelt licht</t>
  </si>
  <si>
    <t>Spelt donker</t>
  </si>
  <si>
    <t>Stokbroodassortiment</t>
  </si>
  <si>
    <t>Degen van Mondragon</t>
  </si>
  <si>
    <t>Stokbrood</t>
  </si>
  <si>
    <t>Moutstok</t>
  </si>
  <si>
    <t>Kaas-uienstok</t>
  </si>
  <si>
    <t>totaal</t>
  </si>
  <si>
    <t>Kerst Slagroomtaartje 9 p.</t>
  </si>
  <si>
    <t>Pannetonne tulband 500 gr</t>
  </si>
  <si>
    <t>Broodtulband 500 gram</t>
  </si>
  <si>
    <t>Weihnachtstol 500 gram</t>
  </si>
  <si>
    <t>Kerst boom taartje 6 p.</t>
  </si>
  <si>
    <t>Kerst Chocoladetaartje 9 p.</t>
  </si>
  <si>
    <t>6 Kadetten</t>
  </si>
  <si>
    <t>6 Puntjes</t>
  </si>
  <si>
    <t>6 Volkorenbollen</t>
  </si>
  <si>
    <t>6 Krentenbollen</t>
  </si>
  <si>
    <t>4 Kaiserbroodjes</t>
  </si>
  <si>
    <t>4 Petit Pain</t>
  </si>
  <si>
    <t>4 Bruine petit pain</t>
  </si>
  <si>
    <t>4 Kampioentjes</t>
  </si>
  <si>
    <t>4 Italiaanse bol</t>
  </si>
  <si>
    <t>Kwarkini 5 stuks</t>
  </si>
  <si>
    <t>Kaiserbroodje</t>
  </si>
  <si>
    <t xml:space="preserve">Petit pain </t>
  </si>
  <si>
    <t>Bruine Petit pain</t>
  </si>
  <si>
    <t>Degenstok</t>
  </si>
  <si>
    <t>Oliebollen 5+1 gratis</t>
  </si>
  <si>
    <t>Pakketten</t>
  </si>
  <si>
    <t>Stoll 500 gr</t>
  </si>
  <si>
    <t>Amandel kerststaaf</t>
  </si>
  <si>
    <t>Chocotulband</t>
  </si>
  <si>
    <t>Kerstkrans</t>
  </si>
  <si>
    <t>Panettone tulband</t>
  </si>
  <si>
    <t>Kerstkransjes 200 gr</t>
  </si>
  <si>
    <t>Stol 500 gr</t>
  </si>
  <si>
    <t>Stol 1000 gr</t>
  </si>
  <si>
    <t>Amandel kerstkrans</t>
  </si>
  <si>
    <t>Chocoladetulband</t>
  </si>
  <si>
    <t>Naam</t>
  </si>
  <si>
    <t>Telefoonnummer</t>
  </si>
  <si>
    <t>Adres</t>
  </si>
  <si>
    <t>Woonplaats</t>
  </si>
  <si>
    <t>Afhaaladres</t>
  </si>
  <si>
    <t>Afhaaldatum</t>
  </si>
  <si>
    <t>Totaalbedrag</t>
  </si>
  <si>
    <t>Mol 1, Zierikzee</t>
  </si>
  <si>
    <t>Markt 21, Brouwershaven</t>
  </si>
  <si>
    <t>Poststraat 1, Bruinisse</t>
  </si>
  <si>
    <t>Haringvlietplein 6, Zierikzee</t>
  </si>
  <si>
    <t>We zien uw bestelling graag tegemoet.</t>
  </si>
  <si>
    <t>Hoofdvestiging Stadsbakkerij</t>
  </si>
  <si>
    <t>Haringvlietplein 6</t>
  </si>
  <si>
    <t>4301 XG Zierikzee</t>
  </si>
  <si>
    <t>T. 0111 412224</t>
  </si>
  <si>
    <t>F. 0111 417842</t>
  </si>
  <si>
    <t>M. info@stadsbakkerij.nl</t>
  </si>
  <si>
    <t>W. www.stadsbakkerij.nl</t>
  </si>
  <si>
    <t>besteld</t>
  </si>
  <si>
    <t>item</t>
  </si>
  <si>
    <t>onderwerp:</t>
  </si>
  <si>
    <t>Internet bestelling</t>
  </si>
  <si>
    <t>referentie:</t>
  </si>
  <si>
    <t>datum:</t>
  </si>
  <si>
    <t/>
  </si>
  <si>
    <t>Uw bestelling:</t>
  </si>
  <si>
    <t>product</t>
  </si>
  <si>
    <t>ex. BTW</t>
  </si>
  <si>
    <t>21% BTW</t>
  </si>
  <si>
    <t>STADSBAKKERIJ</t>
  </si>
  <si>
    <t>Telefoonnr.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</si>
</sst>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.00"/>
    <numFmt numFmtId="165" formatCode="d\-mm\-yyyy"/>
  </numFmts>
  <fonts count="13" x14ac:knownFonts="1">
    <font>
      <sz val="11"/>
      <color theme="1"/>
      <name val="Calibri"/>
      <family val="2"/>
      <scheme val="minor"/>
    </font>
    <font>
      <sz val="9"/>
      <color rgb="FF594838"/>
      <name val="Verdana"/>
      <family val="2"/>
    </font>
    <font>
      <i/>
      <sz val="9"/>
      <color rgb="FF594838"/>
      <name val="Verdana"/>
      <family val="2"/>
    </font>
    <font>
      <sz val="11"/>
      <color rgb="FF594838"/>
      <name val="Calibri"/>
      <family val="2"/>
      <scheme val="minor"/>
    </font>
    <font>
      <b/>
      <i/>
      <sz val="9"/>
      <color rgb="FF594838"/>
      <name val="Verdana"/>
      <family val="2"/>
    </font>
    <font>
      <u/>
      <sz val="11"/>
      <color theme="10"/>
      <name val="Calibri"/>
      <family val="2"/>
      <scheme val="minor"/>
    </font>
    <font>
      <b/>
      <sz val="9"/>
      <color rgb="FF594838"/>
      <name val="Verdana"/>
      <family val="2"/>
    </font>
    <font>
      <sz val="11"/>
      <color rgb="FF594838"/>
      <name val="Verdana"/>
      <family val="2"/>
    </font>
    <font>
      <sz val="10"/>
      <color theme="0"/>
      <name val="Verdana"/>
      <family val="2"/>
    </font>
    <font>
      <sz val="10"/>
      <color rgb="FF594838"/>
      <name val="Verdana"/>
      <family val="2"/>
    </font>
    <font>
      <b/>
      <sz val="10"/>
      <color rgb="FF594838"/>
      <name val="Verdana"/>
      <family val="2"/>
    </font>
    <font>
      <b/>
      <sz val="16"/>
      <color rgb="FF594838"/>
      <name val="Verdana"/>
      <family val="2"/>
    </font>
    <font>
      <i/>
      <sz val="10"/>
      <color rgb="FF59483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192229"/>
      </left>
      <right/>
      <top style="thin">
        <color rgb="FF192229"/>
      </top>
      <bottom/>
      <diagonal/>
    </border>
    <border>
      <left/>
      <right/>
      <top style="thin">
        <color rgb="FF192229"/>
      </top>
      <bottom/>
      <diagonal/>
    </border>
    <border>
      <left/>
      <right style="thin">
        <color rgb="FF192229"/>
      </right>
      <top style="thin">
        <color rgb="FF192229"/>
      </top>
      <bottom/>
      <diagonal/>
    </border>
    <border>
      <left style="thin">
        <color rgb="FF192229"/>
      </left>
      <right/>
      <top/>
      <bottom/>
      <diagonal/>
    </border>
    <border>
      <left/>
      <right style="thin">
        <color rgb="FF192229"/>
      </right>
      <top/>
      <bottom/>
      <diagonal/>
    </border>
    <border>
      <left style="thin">
        <color rgb="FF192229"/>
      </left>
      <right/>
      <top/>
      <bottom style="thin">
        <color rgb="FF192229"/>
      </bottom>
      <diagonal/>
    </border>
    <border>
      <left/>
      <right/>
      <top/>
      <bottom style="thin">
        <color rgb="FF192229"/>
      </bottom>
      <diagonal/>
    </border>
    <border>
      <left/>
      <right style="thin">
        <color rgb="FF192229"/>
      </right>
      <top/>
      <bottom style="thin">
        <color rgb="FF192229"/>
      </bottom>
      <diagonal/>
    </border>
    <border>
      <left style="thin">
        <color rgb="FF594838"/>
      </left>
      <right/>
      <top style="thin">
        <color rgb="FF594838"/>
      </top>
      <bottom/>
      <diagonal/>
    </border>
    <border>
      <left/>
      <right/>
      <top style="thin">
        <color rgb="FF594838"/>
      </top>
      <bottom/>
      <diagonal/>
    </border>
    <border>
      <left/>
      <right style="thin">
        <color rgb="FF594838"/>
      </right>
      <top style="thin">
        <color rgb="FF594838"/>
      </top>
      <bottom/>
      <diagonal/>
    </border>
    <border>
      <left style="thin">
        <color rgb="FF594838"/>
      </left>
      <right/>
      <top/>
      <bottom/>
      <diagonal/>
    </border>
    <border>
      <left/>
      <right style="thin">
        <color rgb="FF594838"/>
      </right>
      <top/>
      <bottom/>
      <diagonal/>
    </border>
    <border>
      <left style="thin">
        <color rgb="FF594838"/>
      </left>
      <right/>
      <top/>
      <bottom style="thin">
        <color rgb="FF594838"/>
      </bottom>
      <diagonal/>
    </border>
    <border>
      <left/>
      <right/>
      <top/>
      <bottom style="thin">
        <color rgb="FF594838"/>
      </bottom>
      <diagonal/>
    </border>
    <border>
      <left/>
      <right style="thin">
        <color rgb="FF594838"/>
      </right>
      <top/>
      <bottom style="thin">
        <color rgb="FF59483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7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65" fontId="9" fillId="3" borderId="0" xfId="0" applyNumberFormat="1" applyFont="1" applyFill="1" applyBorder="1" applyAlignment="1">
      <alignment horizontal="left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164" fontId="10" fillId="3" borderId="0" xfId="0" applyNumberFormat="1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/>
    </xf>
    <xf numFmtId="0" fontId="9" fillId="3" borderId="12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3" borderId="15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49" fontId="1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594838"/>
      <color rgb="FF1922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504825</xdr:colOff>
      <xdr:row>1</xdr:row>
      <xdr:rowOff>1685925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29500" cy="1838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stadsbakkerij.nl" TargetMode="External"/><Relationship Id="rId1" Type="http://schemas.openxmlformats.org/officeDocument/2006/relationships/hyperlink" Target="http://www.stadsbakkerij.nl/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abSelected="1" workbookViewId="0">
      <selection activeCell="D6" sqref="D6:H6"/>
    </sheetView>
  </sheetViews>
  <sheetFormatPr defaultRowHeight="12" x14ac:dyDescent="0.25"/>
  <cols>
    <col min="1" max="1" width="1.7109375" style="1" customWidth="1"/>
    <col min="2" max="2" width="26.42578125" style="1" bestFit="1" customWidth="1"/>
    <col min="3" max="3" width="1.7109375" style="1" customWidth="1"/>
    <col min="4" max="4" width="8.140625" style="1" customWidth="1"/>
    <col min="5" max="5" width="1.7109375" style="1" customWidth="1"/>
    <col min="6" max="6" width="8.140625" style="1" customWidth="1"/>
    <col min="7" max="7" width="1.7109375" style="1" customWidth="1"/>
    <col min="8" max="8" width="9.140625" style="1"/>
    <col min="9" max="9" width="1.7109375" style="1" customWidth="1"/>
    <col min="10" max="10" width="22" style="1" bestFit="1" customWidth="1"/>
    <col min="11" max="11" width="1.7109375" style="1" customWidth="1"/>
    <col min="12" max="12" width="8.140625" style="1" customWidth="1"/>
    <col min="13" max="13" width="1.7109375" style="1" customWidth="1"/>
    <col min="14" max="14" width="8.140625" style="1" customWidth="1"/>
    <col min="15" max="15" width="1.7109375" style="1" customWidth="1"/>
    <col min="16" max="16" width="9.140625" style="1"/>
    <col min="17" max="17" width="1.7109375" style="1" customWidth="1"/>
    <col min="18" max="16384" width="9.140625" style="1"/>
  </cols>
  <sheetData>
    <row r="1" spans="1:17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17" ht="134.2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15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1:17" ht="15" customHeight="1" x14ac:dyDescent="0.25">
      <c r="A4" s="5"/>
      <c r="B4" s="6" t="s">
        <v>126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1:17" ht="1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8" t="s">
        <v>1</v>
      </c>
      <c r="M5" s="9"/>
      <c r="N5" s="8" t="s">
        <v>2</v>
      </c>
      <c r="O5" s="9"/>
      <c r="P5" s="8" t="s">
        <v>82</v>
      </c>
      <c r="Q5" s="7"/>
    </row>
    <row r="6" spans="1:17" ht="15" customHeight="1" x14ac:dyDescent="0.25">
      <c r="A6" s="5"/>
      <c r="B6" s="6" t="s">
        <v>115</v>
      </c>
      <c r="C6" s="6"/>
      <c r="D6" s="22"/>
      <c r="E6" s="23"/>
      <c r="F6" s="23"/>
      <c r="G6" s="23"/>
      <c r="H6" s="23"/>
      <c r="I6" s="6"/>
      <c r="J6" s="6" t="s">
        <v>3</v>
      </c>
      <c r="K6" s="6"/>
      <c r="L6" s="10">
        <v>3.95</v>
      </c>
      <c r="M6" s="6"/>
      <c r="N6" s="11"/>
      <c r="O6" s="6"/>
      <c r="P6" s="12" t="str">
        <f t="shared" ref="P6:P25" si="0">IF(ISBLANK(N6),"",MAX(0,N6)*L6)</f>
        <v/>
      </c>
      <c r="Q6" s="7"/>
    </row>
    <row r="7" spans="1:17" ht="15" customHeight="1" x14ac:dyDescent="0.25">
      <c r="A7" s="5"/>
      <c r="B7" s="6" t="s">
        <v>117</v>
      </c>
      <c r="C7" s="6"/>
      <c r="D7" s="22"/>
      <c r="E7" s="23"/>
      <c r="F7" s="23"/>
      <c r="G7" s="23"/>
      <c r="H7" s="23"/>
      <c r="I7" s="6"/>
      <c r="J7" s="6" t="s">
        <v>5</v>
      </c>
      <c r="K7" s="6"/>
      <c r="L7" s="10">
        <v>4.9000000000000004</v>
      </c>
      <c r="M7" s="6"/>
      <c r="N7" s="11"/>
      <c r="O7" s="6"/>
      <c r="P7" s="12" t="str">
        <f t="shared" si="0"/>
        <v/>
      </c>
      <c r="Q7" s="7"/>
    </row>
    <row r="8" spans="1:17" ht="15" customHeight="1" x14ac:dyDescent="0.25">
      <c r="A8" s="5"/>
      <c r="B8" s="6" t="s">
        <v>118</v>
      </c>
      <c r="C8" s="6"/>
      <c r="D8" s="22"/>
      <c r="E8" s="23"/>
      <c r="F8" s="23"/>
      <c r="G8" s="23"/>
      <c r="H8" s="23"/>
      <c r="I8" s="6"/>
      <c r="J8" s="6" t="s">
        <v>6</v>
      </c>
      <c r="K8" s="6"/>
      <c r="L8" s="10">
        <v>2.95</v>
      </c>
      <c r="M8" s="6"/>
      <c r="N8" s="11"/>
      <c r="O8" s="6"/>
      <c r="P8" s="12" t="str">
        <f t="shared" si="0"/>
        <v/>
      </c>
      <c r="Q8" s="7"/>
    </row>
    <row r="9" spans="1:17" ht="15" customHeight="1" x14ac:dyDescent="0.25">
      <c r="A9" s="5"/>
      <c r="B9" s="6" t="s">
        <v>116</v>
      </c>
      <c r="C9" s="6"/>
      <c r="D9" s="48"/>
      <c r="E9" s="49"/>
      <c r="F9" s="49"/>
      <c r="G9" s="49"/>
      <c r="H9" s="49"/>
      <c r="I9" s="6"/>
      <c r="J9" s="6" t="s">
        <v>8</v>
      </c>
      <c r="K9" s="6"/>
      <c r="L9" s="10">
        <v>3.5</v>
      </c>
      <c r="M9" s="6"/>
      <c r="N9" s="11"/>
      <c r="O9" s="6"/>
      <c r="P9" s="12" t="str">
        <f t="shared" si="0"/>
        <v/>
      </c>
      <c r="Q9" s="7"/>
    </row>
    <row r="10" spans="1:17" ht="1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 t="s">
        <v>9</v>
      </c>
      <c r="K10" s="6"/>
      <c r="L10" s="10">
        <v>3.85</v>
      </c>
      <c r="M10" s="6"/>
      <c r="N10" s="11"/>
      <c r="O10" s="6"/>
      <c r="P10" s="12" t="str">
        <f t="shared" si="0"/>
        <v/>
      </c>
      <c r="Q10" s="7"/>
    </row>
    <row r="11" spans="1:17" ht="15" customHeight="1" x14ac:dyDescent="0.25">
      <c r="A11" s="5"/>
      <c r="B11" s="6" t="s">
        <v>119</v>
      </c>
      <c r="C11" s="6"/>
      <c r="D11" s="22" t="s">
        <v>123</v>
      </c>
      <c r="E11" s="23"/>
      <c r="F11" s="23"/>
      <c r="G11" s="23"/>
      <c r="H11" s="23"/>
      <c r="I11" s="6"/>
      <c r="J11" s="6" t="s">
        <v>11</v>
      </c>
      <c r="K11" s="6"/>
      <c r="L11" s="10">
        <v>3</v>
      </c>
      <c r="M11" s="6"/>
      <c r="N11" s="11"/>
      <c r="O11" s="6"/>
      <c r="P11" s="12" t="str">
        <f t="shared" si="0"/>
        <v/>
      </c>
      <c r="Q11" s="7"/>
    </row>
    <row r="12" spans="1:17" ht="1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 t="s">
        <v>89</v>
      </c>
      <c r="K12" s="6"/>
      <c r="L12" s="10">
        <v>2.5</v>
      </c>
      <c r="M12" s="6"/>
      <c r="N12" s="11"/>
      <c r="O12" s="6"/>
      <c r="P12" s="12" t="str">
        <f t="shared" si="0"/>
        <v/>
      </c>
      <c r="Q12" s="7"/>
    </row>
    <row r="13" spans="1:17" ht="15" customHeight="1" x14ac:dyDescent="0.25">
      <c r="A13" s="5"/>
      <c r="B13" s="6" t="s">
        <v>120</v>
      </c>
      <c r="C13" s="6"/>
      <c r="D13" s="22"/>
      <c r="E13" s="23"/>
      <c r="F13" s="23"/>
      <c r="G13" s="23"/>
      <c r="H13" s="23"/>
      <c r="I13" s="6"/>
      <c r="J13" s="6" t="s">
        <v>90</v>
      </c>
      <c r="K13" s="6"/>
      <c r="L13" s="10">
        <v>2.5</v>
      </c>
      <c r="M13" s="6"/>
      <c r="N13" s="11"/>
      <c r="O13" s="6"/>
      <c r="P13" s="12" t="str">
        <f t="shared" si="0"/>
        <v/>
      </c>
      <c r="Q13" s="7"/>
    </row>
    <row r="14" spans="1:17" ht="1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 t="s">
        <v>91</v>
      </c>
      <c r="K14" s="6"/>
      <c r="L14" s="10">
        <v>2.5</v>
      </c>
      <c r="M14" s="6"/>
      <c r="N14" s="11"/>
      <c r="O14" s="6"/>
      <c r="P14" s="12" t="str">
        <f t="shared" si="0"/>
        <v/>
      </c>
      <c r="Q14" s="7"/>
    </row>
    <row r="15" spans="1:17" ht="15" customHeight="1" x14ac:dyDescent="0.25">
      <c r="A15" s="5"/>
      <c r="B15" s="6" t="s">
        <v>121</v>
      </c>
      <c r="C15" s="6"/>
      <c r="D15" s="20">
        <f>SUM(H18:H73)+SUM(P6:P69)</f>
        <v>0</v>
      </c>
      <c r="E15" s="21"/>
      <c r="F15" s="21"/>
      <c r="G15" s="6"/>
      <c r="H15" s="6"/>
      <c r="I15" s="6"/>
      <c r="J15" s="6" t="s">
        <v>92</v>
      </c>
      <c r="K15" s="6"/>
      <c r="L15" s="10">
        <v>3.6</v>
      </c>
      <c r="M15" s="6"/>
      <c r="N15" s="11"/>
      <c r="O15" s="6"/>
      <c r="P15" s="12" t="str">
        <f t="shared" si="0"/>
        <v/>
      </c>
      <c r="Q15" s="7"/>
    </row>
    <row r="16" spans="1:17" ht="1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 t="s">
        <v>93</v>
      </c>
      <c r="K16" s="6"/>
      <c r="L16" s="10">
        <v>1.8</v>
      </c>
      <c r="M16" s="6"/>
      <c r="N16" s="11"/>
      <c r="O16" s="6"/>
      <c r="P16" s="12" t="str">
        <f t="shared" si="0"/>
        <v/>
      </c>
      <c r="Q16" s="7"/>
    </row>
    <row r="17" spans="1:17" ht="15" customHeight="1" x14ac:dyDescent="0.25">
      <c r="A17" s="5"/>
      <c r="B17" s="13" t="s">
        <v>0</v>
      </c>
      <c r="C17" s="6"/>
      <c r="D17" s="8" t="s">
        <v>1</v>
      </c>
      <c r="E17" s="9"/>
      <c r="F17" s="8" t="s">
        <v>2</v>
      </c>
      <c r="G17" s="9"/>
      <c r="H17" s="8" t="s">
        <v>82</v>
      </c>
      <c r="I17" s="6"/>
      <c r="J17" s="6" t="s">
        <v>94</v>
      </c>
      <c r="K17" s="6"/>
      <c r="L17" s="10">
        <v>2.6</v>
      </c>
      <c r="M17" s="6"/>
      <c r="N17" s="11"/>
      <c r="O17" s="6"/>
      <c r="P17" s="12" t="str">
        <f t="shared" si="0"/>
        <v/>
      </c>
      <c r="Q17" s="7"/>
    </row>
    <row r="18" spans="1:17" ht="15" customHeight="1" x14ac:dyDescent="0.25">
      <c r="A18" s="5"/>
      <c r="B18" s="6" t="s">
        <v>86</v>
      </c>
      <c r="C18" s="6"/>
      <c r="D18" s="10">
        <v>6.25</v>
      </c>
      <c r="E18" s="6"/>
      <c r="F18" s="11"/>
      <c r="G18" s="6"/>
      <c r="H18" s="12" t="str">
        <f>IF(ISBLANK(F18),"",MAX(0,F18)*D18)</f>
        <v/>
      </c>
      <c r="I18" s="6"/>
      <c r="J18" s="6" t="s">
        <v>95</v>
      </c>
      <c r="K18" s="6"/>
      <c r="L18" s="10">
        <v>2.6</v>
      </c>
      <c r="M18" s="6"/>
      <c r="N18" s="11"/>
      <c r="O18" s="6"/>
      <c r="P18" s="12" t="str">
        <f t="shared" si="0"/>
        <v/>
      </c>
      <c r="Q18" s="7"/>
    </row>
    <row r="19" spans="1:17" ht="15" customHeight="1" x14ac:dyDescent="0.25">
      <c r="A19" s="5"/>
      <c r="B19" s="6" t="s">
        <v>4</v>
      </c>
      <c r="C19" s="6"/>
      <c r="D19" s="10">
        <v>10.95</v>
      </c>
      <c r="E19" s="6"/>
      <c r="F19" s="11"/>
      <c r="G19" s="6"/>
      <c r="H19" s="12" t="str">
        <f t="shared" ref="H19:H30" si="1">IF(ISBLANK(F19),"",MAX(0,F19)*D19)</f>
        <v/>
      </c>
      <c r="I19" s="6"/>
      <c r="J19" s="6" t="s">
        <v>96</v>
      </c>
      <c r="K19" s="6"/>
      <c r="L19" s="10">
        <v>2.15</v>
      </c>
      <c r="M19" s="6"/>
      <c r="N19" s="11"/>
      <c r="O19" s="6"/>
      <c r="P19" s="12" t="str">
        <f t="shared" si="0"/>
        <v/>
      </c>
      <c r="Q19" s="7"/>
    </row>
    <row r="20" spans="1:17" ht="15" customHeight="1" x14ac:dyDescent="0.25">
      <c r="A20" s="5"/>
      <c r="B20" s="6" t="s">
        <v>85</v>
      </c>
      <c r="C20" s="6"/>
      <c r="D20" s="10">
        <v>5.25</v>
      </c>
      <c r="E20" s="6"/>
      <c r="F20" s="11"/>
      <c r="G20" s="6"/>
      <c r="H20" s="12" t="str">
        <f t="shared" si="1"/>
        <v/>
      </c>
      <c r="I20" s="6"/>
      <c r="J20" s="6" t="s">
        <v>97</v>
      </c>
      <c r="K20" s="6"/>
      <c r="L20" s="10">
        <v>3.45</v>
      </c>
      <c r="M20" s="6"/>
      <c r="N20" s="11"/>
      <c r="O20" s="6"/>
      <c r="P20" s="12" t="str">
        <f t="shared" si="0"/>
        <v/>
      </c>
      <c r="Q20" s="7"/>
    </row>
    <row r="21" spans="1:17" ht="15" customHeight="1" x14ac:dyDescent="0.25">
      <c r="A21" s="5"/>
      <c r="B21" s="6" t="s">
        <v>7</v>
      </c>
      <c r="C21" s="6"/>
      <c r="D21" s="10">
        <v>9.9499999999999993</v>
      </c>
      <c r="E21" s="6"/>
      <c r="F21" s="11"/>
      <c r="G21" s="6"/>
      <c r="H21" s="12" t="str">
        <f t="shared" si="1"/>
        <v/>
      </c>
      <c r="I21" s="6"/>
      <c r="J21" s="6" t="s">
        <v>20</v>
      </c>
      <c r="K21" s="6"/>
      <c r="L21" s="10">
        <v>1</v>
      </c>
      <c r="M21" s="6"/>
      <c r="N21" s="11"/>
      <c r="O21" s="6"/>
      <c r="P21" s="12" t="str">
        <f t="shared" si="0"/>
        <v/>
      </c>
      <c r="Q21" s="7"/>
    </row>
    <row r="22" spans="1:17" ht="15" customHeight="1" x14ac:dyDescent="0.25">
      <c r="A22" s="5"/>
      <c r="B22" s="6" t="s">
        <v>84</v>
      </c>
      <c r="C22" s="6"/>
      <c r="D22" s="10">
        <v>5.95</v>
      </c>
      <c r="E22" s="6"/>
      <c r="F22" s="11"/>
      <c r="G22" s="6"/>
      <c r="H22" s="12" t="str">
        <f t="shared" si="1"/>
        <v/>
      </c>
      <c r="I22" s="6"/>
      <c r="J22" s="6" t="s">
        <v>21</v>
      </c>
      <c r="K22" s="6"/>
      <c r="L22" s="10">
        <v>1.25</v>
      </c>
      <c r="M22" s="6"/>
      <c r="N22" s="11"/>
      <c r="O22" s="6"/>
      <c r="P22" s="12" t="str">
        <f t="shared" si="0"/>
        <v/>
      </c>
      <c r="Q22" s="7"/>
    </row>
    <row r="23" spans="1:17" ht="15" customHeight="1" x14ac:dyDescent="0.25">
      <c r="A23" s="5"/>
      <c r="B23" s="6" t="s">
        <v>10</v>
      </c>
      <c r="C23" s="6"/>
      <c r="D23" s="10">
        <v>5.25</v>
      </c>
      <c r="E23" s="6"/>
      <c r="F23" s="11"/>
      <c r="G23" s="6"/>
      <c r="H23" s="12" t="str">
        <f t="shared" si="1"/>
        <v/>
      </c>
      <c r="I23" s="6"/>
      <c r="J23" s="6" t="s">
        <v>23</v>
      </c>
      <c r="K23" s="6"/>
      <c r="L23" s="10">
        <v>1.5</v>
      </c>
      <c r="M23" s="6"/>
      <c r="N23" s="11"/>
      <c r="O23" s="6"/>
      <c r="P23" s="12" t="str">
        <f t="shared" si="0"/>
        <v/>
      </c>
      <c r="Q23" s="7"/>
    </row>
    <row r="24" spans="1:17" ht="15" customHeight="1" x14ac:dyDescent="0.25">
      <c r="A24" s="5"/>
      <c r="B24" s="6" t="s">
        <v>12</v>
      </c>
      <c r="C24" s="6"/>
      <c r="D24" s="10">
        <v>5.25</v>
      </c>
      <c r="E24" s="6"/>
      <c r="F24" s="11"/>
      <c r="G24" s="6"/>
      <c r="H24" s="12" t="str">
        <f t="shared" si="1"/>
        <v/>
      </c>
      <c r="I24" s="6"/>
      <c r="J24" s="6" t="s">
        <v>25</v>
      </c>
      <c r="K24" s="6"/>
      <c r="L24" s="10">
        <v>1.2</v>
      </c>
      <c r="M24" s="6"/>
      <c r="N24" s="11"/>
      <c r="O24" s="6"/>
      <c r="P24" s="12" t="str">
        <f t="shared" si="0"/>
        <v/>
      </c>
      <c r="Q24" s="7"/>
    </row>
    <row r="25" spans="1:17" ht="15" customHeight="1" x14ac:dyDescent="0.25">
      <c r="A25" s="5"/>
      <c r="B25" s="6" t="s">
        <v>13</v>
      </c>
      <c r="C25" s="6"/>
      <c r="D25" s="10">
        <v>10.75</v>
      </c>
      <c r="E25" s="6"/>
      <c r="F25" s="11"/>
      <c r="G25" s="6"/>
      <c r="H25" s="12" t="str">
        <f t="shared" si="1"/>
        <v/>
      </c>
      <c r="I25" s="6"/>
      <c r="J25" s="6" t="s">
        <v>27</v>
      </c>
      <c r="K25" s="6"/>
      <c r="L25" s="10">
        <v>0.9</v>
      </c>
      <c r="M25" s="6"/>
      <c r="N25" s="11"/>
      <c r="O25" s="6"/>
      <c r="P25" s="12" t="str">
        <f t="shared" si="0"/>
        <v/>
      </c>
      <c r="Q25" s="7"/>
    </row>
    <row r="26" spans="1:17" ht="15" customHeight="1" x14ac:dyDescent="0.25">
      <c r="A26" s="5"/>
      <c r="B26" s="6" t="s">
        <v>14</v>
      </c>
      <c r="C26" s="6"/>
      <c r="D26" s="10">
        <v>4.95</v>
      </c>
      <c r="E26" s="6"/>
      <c r="F26" s="11"/>
      <c r="G26" s="6"/>
      <c r="H26" s="12" t="str">
        <f t="shared" si="1"/>
        <v/>
      </c>
      <c r="I26" s="6"/>
      <c r="J26" s="6"/>
      <c r="K26" s="6"/>
      <c r="L26" s="6"/>
      <c r="M26" s="6"/>
      <c r="N26" s="6"/>
      <c r="O26" s="6"/>
      <c r="P26" s="6"/>
      <c r="Q26" s="7"/>
    </row>
    <row r="27" spans="1:17" ht="15" customHeight="1" x14ac:dyDescent="0.25">
      <c r="A27" s="5"/>
      <c r="B27" s="6" t="s">
        <v>15</v>
      </c>
      <c r="C27" s="6"/>
      <c r="D27" s="10">
        <v>4.25</v>
      </c>
      <c r="E27" s="6"/>
      <c r="F27" s="11"/>
      <c r="G27" s="6"/>
      <c r="H27" s="12" t="str">
        <f t="shared" si="1"/>
        <v/>
      </c>
      <c r="I27" s="6"/>
      <c r="J27" s="13" t="s">
        <v>34</v>
      </c>
      <c r="K27" s="6"/>
      <c r="L27" s="6"/>
      <c r="M27" s="6"/>
      <c r="N27" s="6"/>
      <c r="O27" s="6"/>
      <c r="P27" s="6"/>
      <c r="Q27" s="7"/>
    </row>
    <row r="28" spans="1:17" ht="15" customHeight="1" x14ac:dyDescent="0.25">
      <c r="A28" s="5"/>
      <c r="B28" s="6" t="s">
        <v>16</v>
      </c>
      <c r="C28" s="6"/>
      <c r="D28" s="10">
        <v>4.75</v>
      </c>
      <c r="E28" s="6"/>
      <c r="F28" s="11"/>
      <c r="G28" s="6"/>
      <c r="H28" s="12" t="str">
        <f t="shared" si="1"/>
        <v/>
      </c>
      <c r="I28" s="6"/>
      <c r="J28" s="6" t="s">
        <v>36</v>
      </c>
      <c r="K28" s="6"/>
      <c r="L28" s="10">
        <v>1.7</v>
      </c>
      <c r="M28" s="6"/>
      <c r="N28" s="11"/>
      <c r="O28" s="6"/>
      <c r="P28" s="12" t="str">
        <f t="shared" ref="P28:P31" si="2">IF(ISBLANK(N28),"",MAX(0,N28)*L28)</f>
        <v/>
      </c>
      <c r="Q28" s="7"/>
    </row>
    <row r="29" spans="1:17" ht="15" customHeight="1" x14ac:dyDescent="0.25">
      <c r="A29" s="5"/>
      <c r="B29" s="6" t="s">
        <v>17</v>
      </c>
      <c r="C29" s="6"/>
      <c r="D29" s="10">
        <v>2.35</v>
      </c>
      <c r="E29" s="6"/>
      <c r="F29" s="11"/>
      <c r="G29" s="6"/>
      <c r="H29" s="12" t="str">
        <f t="shared" si="1"/>
        <v/>
      </c>
      <c r="I29" s="6"/>
      <c r="J29" s="6" t="s">
        <v>38</v>
      </c>
      <c r="K29" s="6"/>
      <c r="L29" s="10">
        <v>2</v>
      </c>
      <c r="M29" s="6"/>
      <c r="N29" s="11"/>
      <c r="O29" s="6"/>
      <c r="P29" s="12" t="str">
        <f t="shared" si="2"/>
        <v/>
      </c>
      <c r="Q29" s="7"/>
    </row>
    <row r="30" spans="1:17" ht="15" customHeight="1" x14ac:dyDescent="0.25">
      <c r="A30" s="5"/>
      <c r="B30" s="6" t="s">
        <v>18</v>
      </c>
      <c r="C30" s="6"/>
      <c r="D30" s="10">
        <v>2.5</v>
      </c>
      <c r="E30" s="6"/>
      <c r="F30" s="11"/>
      <c r="G30" s="6"/>
      <c r="H30" s="12" t="str">
        <f t="shared" si="1"/>
        <v/>
      </c>
      <c r="I30" s="6"/>
      <c r="J30" s="6" t="s">
        <v>40</v>
      </c>
      <c r="K30" s="6"/>
      <c r="L30" s="10">
        <v>1.7</v>
      </c>
      <c r="M30" s="6"/>
      <c r="N30" s="11"/>
      <c r="O30" s="6"/>
      <c r="P30" s="12" t="str">
        <f t="shared" si="2"/>
        <v/>
      </c>
      <c r="Q30" s="7"/>
    </row>
    <row r="31" spans="1:17" ht="15" customHeight="1" x14ac:dyDescent="0.25">
      <c r="A31" s="5"/>
      <c r="B31" s="6"/>
      <c r="C31" s="6"/>
      <c r="D31" s="6"/>
      <c r="E31" s="6"/>
      <c r="F31" s="6"/>
      <c r="G31" s="6"/>
      <c r="H31" s="6"/>
      <c r="I31" s="6"/>
      <c r="J31" s="6" t="s">
        <v>42</v>
      </c>
      <c r="K31" s="6"/>
      <c r="L31" s="10">
        <v>1.8</v>
      </c>
      <c r="M31" s="6"/>
      <c r="N31" s="11"/>
      <c r="O31" s="6"/>
      <c r="P31" s="12" t="str">
        <f t="shared" si="2"/>
        <v/>
      </c>
      <c r="Q31" s="7"/>
    </row>
    <row r="32" spans="1:17" ht="15" customHeight="1" x14ac:dyDescent="0.25">
      <c r="A32" s="5"/>
      <c r="B32" s="13" t="s">
        <v>19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7"/>
    </row>
    <row r="33" spans="1:17" ht="15" customHeight="1" x14ac:dyDescent="0.25">
      <c r="A33" s="5"/>
      <c r="B33" s="6" t="s">
        <v>83</v>
      </c>
      <c r="C33" s="6"/>
      <c r="D33" s="10">
        <v>13.5</v>
      </c>
      <c r="E33" s="6"/>
      <c r="F33" s="11"/>
      <c r="G33" s="6"/>
      <c r="H33" s="12" t="str">
        <f t="shared" ref="H33:H40" si="3">IF(ISBLANK(F33),"",MAX(0,F33)*D33)</f>
        <v/>
      </c>
      <c r="I33" s="6"/>
      <c r="J33" s="13" t="s">
        <v>45</v>
      </c>
      <c r="K33" s="6"/>
      <c r="L33" s="6"/>
      <c r="M33" s="6"/>
      <c r="N33" s="6"/>
      <c r="O33" s="6"/>
      <c r="P33" s="6"/>
      <c r="Q33" s="7"/>
    </row>
    <row r="34" spans="1:17" ht="15" customHeight="1" x14ac:dyDescent="0.25">
      <c r="A34" s="5"/>
      <c r="B34" s="6" t="s">
        <v>87</v>
      </c>
      <c r="C34" s="6"/>
      <c r="D34" s="10">
        <v>8.5</v>
      </c>
      <c r="E34" s="6"/>
      <c r="F34" s="11"/>
      <c r="G34" s="6"/>
      <c r="H34" s="12" t="str">
        <f t="shared" si="3"/>
        <v/>
      </c>
      <c r="I34" s="6"/>
      <c r="J34" s="6" t="s">
        <v>47</v>
      </c>
      <c r="K34" s="6"/>
      <c r="L34" s="10">
        <v>1.6</v>
      </c>
      <c r="M34" s="6"/>
      <c r="N34" s="11"/>
      <c r="O34" s="6"/>
      <c r="P34" s="12" t="str">
        <f t="shared" ref="P34:P41" si="4">IF(ISBLANK(N34),"",MAX(0,N34)*L34)</f>
        <v/>
      </c>
      <c r="Q34" s="7"/>
    </row>
    <row r="35" spans="1:17" ht="15" customHeight="1" x14ac:dyDescent="0.25">
      <c r="A35" s="5"/>
      <c r="B35" s="6" t="s">
        <v>88</v>
      </c>
      <c r="C35" s="6"/>
      <c r="D35" s="10">
        <v>13.5</v>
      </c>
      <c r="E35" s="6"/>
      <c r="F35" s="11"/>
      <c r="G35" s="6"/>
      <c r="H35" s="12" t="str">
        <f t="shared" si="3"/>
        <v/>
      </c>
      <c r="I35" s="6"/>
      <c r="J35" s="6" t="s">
        <v>49</v>
      </c>
      <c r="K35" s="6"/>
      <c r="L35" s="10">
        <v>1.6</v>
      </c>
      <c r="M35" s="6"/>
      <c r="N35" s="11"/>
      <c r="O35" s="6"/>
      <c r="P35" s="12" t="str">
        <f t="shared" si="4"/>
        <v/>
      </c>
      <c r="Q35" s="7"/>
    </row>
    <row r="36" spans="1:17" ht="15" customHeight="1" x14ac:dyDescent="0.25">
      <c r="A36" s="5"/>
      <c r="B36" s="6" t="s">
        <v>22</v>
      </c>
      <c r="C36" s="6"/>
      <c r="D36" s="10">
        <v>9.5</v>
      </c>
      <c r="E36" s="6"/>
      <c r="F36" s="11"/>
      <c r="G36" s="6"/>
      <c r="H36" s="12" t="str">
        <f t="shared" si="3"/>
        <v/>
      </c>
      <c r="I36" s="6"/>
      <c r="J36" s="6" t="s">
        <v>51</v>
      </c>
      <c r="K36" s="6"/>
      <c r="L36" s="10">
        <v>1.35</v>
      </c>
      <c r="M36" s="6"/>
      <c r="N36" s="11"/>
      <c r="O36" s="6"/>
      <c r="P36" s="12" t="str">
        <f t="shared" si="4"/>
        <v/>
      </c>
      <c r="Q36" s="7"/>
    </row>
    <row r="37" spans="1:17" ht="15" customHeight="1" x14ac:dyDescent="0.25">
      <c r="A37" s="5"/>
      <c r="B37" s="6" t="s">
        <v>24</v>
      </c>
      <c r="C37" s="6"/>
      <c r="D37" s="10">
        <v>9.5</v>
      </c>
      <c r="E37" s="6"/>
      <c r="F37" s="11"/>
      <c r="G37" s="6"/>
      <c r="H37" s="12" t="str">
        <f t="shared" si="3"/>
        <v/>
      </c>
      <c r="I37" s="6"/>
      <c r="J37" s="6" t="s">
        <v>53</v>
      </c>
      <c r="K37" s="6"/>
      <c r="L37" s="10">
        <v>1.6</v>
      </c>
      <c r="M37" s="6"/>
      <c r="N37" s="11"/>
      <c r="O37" s="6"/>
      <c r="P37" s="12" t="str">
        <f t="shared" si="4"/>
        <v/>
      </c>
      <c r="Q37" s="7"/>
    </row>
    <row r="38" spans="1:17" ht="15" customHeight="1" x14ac:dyDescent="0.25">
      <c r="A38" s="5"/>
      <c r="B38" s="6" t="s">
        <v>26</v>
      </c>
      <c r="C38" s="6"/>
      <c r="D38" s="10">
        <v>9.5</v>
      </c>
      <c r="E38" s="6"/>
      <c r="F38" s="11"/>
      <c r="G38" s="6"/>
      <c r="H38" s="12" t="str">
        <f t="shared" si="3"/>
        <v/>
      </c>
      <c r="I38" s="6"/>
      <c r="J38" s="6" t="s">
        <v>55</v>
      </c>
      <c r="K38" s="6"/>
      <c r="L38" s="10">
        <v>1.4</v>
      </c>
      <c r="M38" s="6"/>
      <c r="N38" s="11"/>
      <c r="O38" s="6"/>
      <c r="P38" s="12" t="str">
        <f t="shared" si="4"/>
        <v/>
      </c>
      <c r="Q38" s="7"/>
    </row>
    <row r="39" spans="1:17" ht="15" customHeight="1" x14ac:dyDescent="0.25">
      <c r="A39" s="5"/>
      <c r="B39" s="6" t="s">
        <v>28</v>
      </c>
      <c r="C39" s="6"/>
      <c r="D39" s="10">
        <v>9.5</v>
      </c>
      <c r="E39" s="6"/>
      <c r="F39" s="11"/>
      <c r="G39" s="6"/>
      <c r="H39" s="12" t="str">
        <f t="shared" si="3"/>
        <v/>
      </c>
      <c r="I39" s="6"/>
      <c r="J39" s="6" t="s">
        <v>57</v>
      </c>
      <c r="K39" s="6"/>
      <c r="L39" s="10">
        <v>4.7</v>
      </c>
      <c r="M39" s="6"/>
      <c r="N39" s="11"/>
      <c r="O39" s="6"/>
      <c r="P39" s="12" t="str">
        <f t="shared" si="4"/>
        <v/>
      </c>
      <c r="Q39" s="7"/>
    </row>
    <row r="40" spans="1:17" ht="15" customHeight="1" x14ac:dyDescent="0.25">
      <c r="A40" s="5"/>
      <c r="B40" s="6" t="s">
        <v>30</v>
      </c>
      <c r="C40" s="6"/>
      <c r="D40" s="10">
        <v>9.5</v>
      </c>
      <c r="E40" s="6"/>
      <c r="F40" s="11"/>
      <c r="G40" s="6"/>
      <c r="H40" s="12" t="str">
        <f t="shared" si="3"/>
        <v/>
      </c>
      <c r="I40" s="6"/>
      <c r="J40" s="6" t="s">
        <v>59</v>
      </c>
      <c r="K40" s="6"/>
      <c r="L40" s="10">
        <v>1.05</v>
      </c>
      <c r="M40" s="6"/>
      <c r="N40" s="11"/>
      <c r="O40" s="6"/>
      <c r="P40" s="12" t="str">
        <f t="shared" si="4"/>
        <v/>
      </c>
      <c r="Q40" s="7"/>
    </row>
    <row r="41" spans="1:17" ht="15" customHeight="1" x14ac:dyDescent="0.25">
      <c r="A41" s="5"/>
      <c r="B41" s="6"/>
      <c r="C41" s="6"/>
      <c r="D41" s="6"/>
      <c r="E41" s="6"/>
      <c r="F41" s="6"/>
      <c r="G41" s="6"/>
      <c r="H41" s="6"/>
      <c r="I41" s="6"/>
      <c r="J41" s="6" t="s">
        <v>61</v>
      </c>
      <c r="K41" s="6"/>
      <c r="L41" s="10">
        <v>1.5</v>
      </c>
      <c r="M41" s="6"/>
      <c r="N41" s="11"/>
      <c r="O41" s="6"/>
      <c r="P41" s="12" t="str">
        <f t="shared" si="4"/>
        <v/>
      </c>
      <c r="Q41" s="7"/>
    </row>
    <row r="42" spans="1:17" ht="15" customHeight="1" x14ac:dyDescent="0.25">
      <c r="A42" s="5"/>
      <c r="B42" s="13" t="s">
        <v>33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7"/>
    </row>
    <row r="43" spans="1:17" ht="15" customHeight="1" x14ac:dyDescent="0.25">
      <c r="A43" s="5"/>
      <c r="B43" s="6" t="s">
        <v>35</v>
      </c>
      <c r="C43" s="6"/>
      <c r="D43" s="10">
        <v>2.5</v>
      </c>
      <c r="E43" s="6"/>
      <c r="F43" s="11"/>
      <c r="G43" s="6"/>
      <c r="H43" s="12" t="str">
        <f t="shared" ref="H43:H67" si="5">IF(ISBLANK(F43),"",MAX(0,F43)*D43)</f>
        <v/>
      </c>
      <c r="I43" s="6"/>
      <c r="J43" s="13" t="s">
        <v>63</v>
      </c>
      <c r="K43" s="6"/>
      <c r="L43" s="6"/>
      <c r="M43" s="6"/>
      <c r="N43" s="6"/>
      <c r="O43" s="6"/>
      <c r="P43" s="6"/>
      <c r="Q43" s="7"/>
    </row>
    <row r="44" spans="1:17" ht="15" customHeight="1" x14ac:dyDescent="0.25">
      <c r="A44" s="5"/>
      <c r="B44" s="6" t="s">
        <v>37</v>
      </c>
      <c r="C44" s="6"/>
      <c r="D44" s="10">
        <v>2.5</v>
      </c>
      <c r="E44" s="6"/>
      <c r="F44" s="11"/>
      <c r="G44" s="6"/>
      <c r="H44" s="12" t="str">
        <f t="shared" si="5"/>
        <v/>
      </c>
      <c r="I44" s="6"/>
      <c r="J44" s="6" t="s">
        <v>103</v>
      </c>
      <c r="K44" s="6"/>
      <c r="L44" s="10">
        <v>4.25</v>
      </c>
      <c r="M44" s="6"/>
      <c r="N44" s="11"/>
      <c r="O44" s="6"/>
      <c r="P44" s="12" t="str">
        <f t="shared" ref="P44:P47" si="6">IF(ISBLANK(N44),"",MAX(0,N44)*L44)</f>
        <v/>
      </c>
      <c r="Q44" s="7"/>
    </row>
    <row r="45" spans="1:17" ht="15" customHeight="1" x14ac:dyDescent="0.25">
      <c r="A45" s="5"/>
      <c r="B45" s="6" t="s">
        <v>39</v>
      </c>
      <c r="C45" s="6"/>
      <c r="D45" s="10">
        <v>2.6</v>
      </c>
      <c r="E45" s="6"/>
      <c r="F45" s="11"/>
      <c r="G45" s="6"/>
      <c r="H45" s="12" t="str">
        <f t="shared" si="5"/>
        <v/>
      </c>
      <c r="I45" s="6"/>
      <c r="J45" s="6" t="s">
        <v>66</v>
      </c>
      <c r="K45" s="6"/>
      <c r="L45" s="10">
        <v>1.75</v>
      </c>
      <c r="M45" s="6"/>
      <c r="N45" s="11"/>
      <c r="O45" s="6"/>
      <c r="P45" s="12" t="str">
        <f t="shared" si="6"/>
        <v/>
      </c>
      <c r="Q45" s="7"/>
    </row>
    <row r="46" spans="1:17" ht="15" customHeight="1" x14ac:dyDescent="0.25">
      <c r="A46" s="5"/>
      <c r="B46" s="6" t="s">
        <v>41</v>
      </c>
      <c r="C46" s="6"/>
      <c r="D46" s="10">
        <v>2.7</v>
      </c>
      <c r="E46" s="6"/>
      <c r="F46" s="11"/>
      <c r="G46" s="6"/>
      <c r="H46" s="12" t="str">
        <f t="shared" si="5"/>
        <v/>
      </c>
      <c r="I46" s="6"/>
      <c r="J46" s="6" t="s">
        <v>68</v>
      </c>
      <c r="K46" s="6"/>
      <c r="L46" s="10">
        <v>1</v>
      </c>
      <c r="M46" s="6"/>
      <c r="N46" s="11"/>
      <c r="O46" s="6"/>
      <c r="P46" s="12" t="str">
        <f t="shared" si="6"/>
        <v/>
      </c>
      <c r="Q46" s="7"/>
    </row>
    <row r="47" spans="1:17" ht="15" customHeight="1" x14ac:dyDescent="0.25">
      <c r="A47" s="5"/>
      <c r="B47" s="6" t="s">
        <v>43</v>
      </c>
      <c r="C47" s="6"/>
      <c r="D47" s="10">
        <v>2.6</v>
      </c>
      <c r="E47" s="6"/>
      <c r="F47" s="11"/>
      <c r="G47" s="6"/>
      <c r="H47" s="12" t="str">
        <f t="shared" si="5"/>
        <v/>
      </c>
      <c r="I47" s="6"/>
      <c r="J47" s="6" t="s">
        <v>98</v>
      </c>
      <c r="K47" s="6"/>
      <c r="L47" s="10">
        <v>3</v>
      </c>
      <c r="M47" s="6"/>
      <c r="N47" s="11"/>
      <c r="O47" s="6"/>
      <c r="P47" s="12" t="str">
        <f t="shared" si="6"/>
        <v/>
      </c>
      <c r="Q47" s="7"/>
    </row>
    <row r="48" spans="1:17" ht="15" customHeight="1" x14ac:dyDescent="0.25">
      <c r="A48" s="5"/>
      <c r="B48" s="6" t="s">
        <v>44</v>
      </c>
      <c r="C48" s="6"/>
      <c r="D48" s="10">
        <v>2.25</v>
      </c>
      <c r="E48" s="6"/>
      <c r="F48" s="11"/>
      <c r="G48" s="6"/>
      <c r="H48" s="12" t="str">
        <f t="shared" si="5"/>
        <v/>
      </c>
      <c r="I48" s="6"/>
      <c r="J48" s="6"/>
      <c r="K48" s="6"/>
      <c r="L48" s="6"/>
      <c r="M48" s="6"/>
      <c r="N48" s="6"/>
      <c r="O48" s="6"/>
      <c r="P48" s="6"/>
      <c r="Q48" s="7"/>
    </row>
    <row r="49" spans="1:17" ht="15" customHeight="1" x14ac:dyDescent="0.25">
      <c r="A49" s="5"/>
      <c r="B49" s="6" t="s">
        <v>46</v>
      </c>
      <c r="C49" s="6"/>
      <c r="D49" s="10">
        <v>2.25</v>
      </c>
      <c r="E49" s="6"/>
      <c r="F49" s="11"/>
      <c r="G49" s="6"/>
      <c r="H49" s="12" t="str">
        <f t="shared" si="5"/>
        <v/>
      </c>
      <c r="I49" s="6"/>
      <c r="J49" s="13" t="s">
        <v>72</v>
      </c>
      <c r="K49" s="6"/>
      <c r="L49" s="6"/>
      <c r="M49" s="6"/>
      <c r="N49" s="6"/>
      <c r="O49" s="6"/>
      <c r="P49" s="6"/>
      <c r="Q49" s="7"/>
    </row>
    <row r="50" spans="1:17" ht="15" customHeight="1" x14ac:dyDescent="0.25">
      <c r="A50" s="5"/>
      <c r="B50" s="6" t="s">
        <v>48</v>
      </c>
      <c r="C50" s="6"/>
      <c r="D50" s="10">
        <v>2.6</v>
      </c>
      <c r="E50" s="6"/>
      <c r="F50" s="11"/>
      <c r="G50" s="6"/>
      <c r="H50" s="12" t="str">
        <f t="shared" si="5"/>
        <v/>
      </c>
      <c r="I50" s="6"/>
      <c r="J50" s="6" t="s">
        <v>99</v>
      </c>
      <c r="K50" s="6"/>
      <c r="L50" s="10">
        <v>1.8</v>
      </c>
      <c r="M50" s="6"/>
      <c r="N50" s="11"/>
      <c r="O50" s="6"/>
      <c r="P50" s="12" t="str">
        <f t="shared" ref="P50:P57" si="7">IF(ISBLANK(N50),"",MAX(0,N50)*L50)</f>
        <v/>
      </c>
      <c r="Q50" s="7"/>
    </row>
    <row r="51" spans="1:17" ht="15" customHeight="1" x14ac:dyDescent="0.25">
      <c r="A51" s="5"/>
      <c r="B51" s="6" t="s">
        <v>50</v>
      </c>
      <c r="C51" s="6"/>
      <c r="D51" s="10">
        <v>2.6</v>
      </c>
      <c r="E51" s="6"/>
      <c r="F51" s="11"/>
      <c r="G51" s="6"/>
      <c r="H51" s="12" t="str">
        <f t="shared" si="5"/>
        <v/>
      </c>
      <c r="I51" s="6"/>
      <c r="J51" s="6" t="s">
        <v>100</v>
      </c>
      <c r="K51" s="6"/>
      <c r="L51" s="10">
        <v>2.6</v>
      </c>
      <c r="M51" s="6"/>
      <c r="N51" s="11"/>
      <c r="O51" s="6"/>
      <c r="P51" s="12" t="str">
        <f t="shared" si="7"/>
        <v/>
      </c>
      <c r="Q51" s="7"/>
    </row>
    <row r="52" spans="1:17" ht="15" customHeight="1" x14ac:dyDescent="0.25">
      <c r="A52" s="5"/>
      <c r="B52" s="6" t="s">
        <v>52</v>
      </c>
      <c r="C52" s="6"/>
      <c r="D52" s="10">
        <v>2.6</v>
      </c>
      <c r="E52" s="6"/>
      <c r="F52" s="11"/>
      <c r="G52" s="6"/>
      <c r="H52" s="12" t="str">
        <f t="shared" si="5"/>
        <v/>
      </c>
      <c r="I52" s="6"/>
      <c r="J52" s="6" t="s">
        <v>101</v>
      </c>
      <c r="K52" s="6"/>
      <c r="L52" s="10">
        <v>2.6</v>
      </c>
      <c r="M52" s="6"/>
      <c r="N52" s="11"/>
      <c r="O52" s="6"/>
      <c r="P52" s="12" t="str">
        <f t="shared" si="7"/>
        <v/>
      </c>
      <c r="Q52" s="7"/>
    </row>
    <row r="53" spans="1:17" ht="15" customHeight="1" x14ac:dyDescent="0.25">
      <c r="A53" s="5"/>
      <c r="B53" s="6" t="s">
        <v>54</v>
      </c>
      <c r="C53" s="6"/>
      <c r="D53" s="10">
        <v>2.6</v>
      </c>
      <c r="E53" s="6"/>
      <c r="F53" s="11"/>
      <c r="G53" s="6"/>
      <c r="H53" s="12" t="str">
        <f t="shared" si="5"/>
        <v/>
      </c>
      <c r="I53" s="6"/>
      <c r="J53" s="6" t="s">
        <v>79</v>
      </c>
      <c r="K53" s="6"/>
      <c r="L53" s="10">
        <v>1.65</v>
      </c>
      <c r="M53" s="6"/>
      <c r="N53" s="11"/>
      <c r="O53" s="6"/>
      <c r="P53" s="12" t="str">
        <f t="shared" si="7"/>
        <v/>
      </c>
      <c r="Q53" s="7"/>
    </row>
    <row r="54" spans="1:17" ht="15" customHeight="1" x14ac:dyDescent="0.25">
      <c r="A54" s="5"/>
      <c r="B54" s="6" t="s">
        <v>56</v>
      </c>
      <c r="C54" s="6"/>
      <c r="D54" s="10">
        <v>2.85</v>
      </c>
      <c r="E54" s="6"/>
      <c r="F54" s="11"/>
      <c r="G54" s="6"/>
      <c r="H54" s="12" t="str">
        <f t="shared" si="5"/>
        <v/>
      </c>
      <c r="I54" s="6"/>
      <c r="J54" s="6" t="s">
        <v>80</v>
      </c>
      <c r="K54" s="6"/>
      <c r="L54" s="10">
        <v>1.95</v>
      </c>
      <c r="M54" s="6"/>
      <c r="N54" s="11"/>
      <c r="O54" s="6"/>
      <c r="P54" s="12" t="str">
        <f t="shared" si="7"/>
        <v/>
      </c>
      <c r="Q54" s="7"/>
    </row>
    <row r="55" spans="1:17" ht="15" customHeight="1" x14ac:dyDescent="0.25">
      <c r="A55" s="5"/>
      <c r="B55" s="6" t="s">
        <v>58</v>
      </c>
      <c r="C55" s="6"/>
      <c r="D55" s="10">
        <v>2.95</v>
      </c>
      <c r="E55" s="6"/>
      <c r="F55" s="11"/>
      <c r="G55" s="6"/>
      <c r="H55" s="12" t="str">
        <f t="shared" si="5"/>
        <v/>
      </c>
      <c r="I55" s="6"/>
      <c r="J55" s="6" t="s">
        <v>102</v>
      </c>
      <c r="K55" s="6"/>
      <c r="L55" s="10">
        <v>2.5</v>
      </c>
      <c r="M55" s="6"/>
      <c r="N55" s="11"/>
      <c r="O55" s="6"/>
      <c r="P55" s="12" t="str">
        <f t="shared" si="7"/>
        <v/>
      </c>
      <c r="Q55" s="7"/>
    </row>
    <row r="56" spans="1:17" ht="15" customHeight="1" x14ac:dyDescent="0.25">
      <c r="A56" s="5"/>
      <c r="B56" s="6" t="s">
        <v>60</v>
      </c>
      <c r="C56" s="6"/>
      <c r="D56" s="10">
        <v>2.85</v>
      </c>
      <c r="E56" s="6"/>
      <c r="F56" s="11"/>
      <c r="G56" s="6"/>
      <c r="H56" s="12" t="str">
        <f t="shared" si="5"/>
        <v/>
      </c>
      <c r="I56" s="6"/>
      <c r="J56" s="6" t="s">
        <v>74</v>
      </c>
      <c r="K56" s="6"/>
      <c r="L56" s="10">
        <v>2.5</v>
      </c>
      <c r="M56" s="6"/>
      <c r="N56" s="11"/>
      <c r="O56" s="6"/>
      <c r="P56" s="12" t="str">
        <f t="shared" si="7"/>
        <v/>
      </c>
      <c r="Q56" s="7"/>
    </row>
    <row r="57" spans="1:17" ht="15" customHeight="1" x14ac:dyDescent="0.25">
      <c r="A57" s="5"/>
      <c r="B57" s="6" t="s">
        <v>62</v>
      </c>
      <c r="C57" s="6"/>
      <c r="D57" s="10">
        <v>3.1</v>
      </c>
      <c r="E57" s="6"/>
      <c r="F57" s="11"/>
      <c r="G57" s="6"/>
      <c r="H57" s="12" t="str">
        <f t="shared" si="5"/>
        <v/>
      </c>
      <c r="I57" s="6"/>
      <c r="J57" s="6" t="s">
        <v>20</v>
      </c>
      <c r="K57" s="6"/>
      <c r="L57" s="10">
        <v>3.65</v>
      </c>
      <c r="M57" s="6"/>
      <c r="N57" s="11"/>
      <c r="O57" s="6"/>
      <c r="P57" s="12" t="str">
        <f t="shared" si="7"/>
        <v/>
      </c>
      <c r="Q57" s="7"/>
    </row>
    <row r="58" spans="1:17" ht="15" customHeight="1" x14ac:dyDescent="0.25">
      <c r="A58" s="5"/>
      <c r="B58" s="6" t="s">
        <v>64</v>
      </c>
      <c r="C58" s="6"/>
      <c r="D58" s="10">
        <v>1.95</v>
      </c>
      <c r="E58" s="6"/>
      <c r="F58" s="11"/>
      <c r="G58" s="6"/>
      <c r="H58" s="12" t="str">
        <f t="shared" si="5"/>
        <v/>
      </c>
      <c r="I58" s="6"/>
      <c r="J58" s="6"/>
      <c r="K58" s="6"/>
      <c r="L58" s="6"/>
      <c r="M58" s="6"/>
      <c r="N58" s="6"/>
      <c r="O58" s="6"/>
      <c r="P58" s="6"/>
      <c r="Q58" s="7"/>
    </row>
    <row r="59" spans="1:17" ht="15" customHeight="1" x14ac:dyDescent="0.25">
      <c r="A59" s="5"/>
      <c r="B59" s="6" t="s">
        <v>65</v>
      </c>
      <c r="C59" s="6"/>
      <c r="D59" s="10">
        <v>1.7</v>
      </c>
      <c r="E59" s="6"/>
      <c r="F59" s="11"/>
      <c r="G59" s="6"/>
      <c r="H59" s="12" t="str">
        <f t="shared" si="5"/>
        <v/>
      </c>
      <c r="I59" s="6"/>
      <c r="J59" s="13" t="s">
        <v>104</v>
      </c>
      <c r="K59" s="6"/>
      <c r="L59" s="6"/>
      <c r="M59" s="6"/>
      <c r="N59" s="6"/>
      <c r="O59" s="6"/>
      <c r="P59" s="6"/>
      <c r="Q59" s="7"/>
    </row>
    <row r="60" spans="1:17" ht="15" customHeight="1" x14ac:dyDescent="0.25">
      <c r="A60" s="5"/>
      <c r="B60" s="6" t="s">
        <v>67</v>
      </c>
      <c r="C60" s="6"/>
      <c r="D60" s="10">
        <v>1.7</v>
      </c>
      <c r="E60" s="6"/>
      <c r="F60" s="11"/>
      <c r="G60" s="6"/>
      <c r="H60" s="12" t="str">
        <f t="shared" si="5"/>
        <v/>
      </c>
      <c r="I60" s="6"/>
      <c r="J60" s="6" t="s">
        <v>29</v>
      </c>
      <c r="K60" s="6"/>
      <c r="L60" s="10">
        <v>15.95</v>
      </c>
      <c r="M60" s="6"/>
      <c r="N60" s="11"/>
      <c r="O60" s="6"/>
      <c r="P60" s="12" t="str">
        <f>IF(ISBLANK(N60),"",MAX(0,N60)*L60)</f>
        <v/>
      </c>
      <c r="Q60" s="7"/>
    </row>
    <row r="61" spans="1:17" ht="15" customHeight="1" x14ac:dyDescent="0.25">
      <c r="A61" s="5"/>
      <c r="B61" s="6" t="s">
        <v>69</v>
      </c>
      <c r="C61" s="6"/>
      <c r="D61" s="10">
        <v>1.7</v>
      </c>
      <c r="E61" s="6"/>
      <c r="F61" s="11"/>
      <c r="G61" s="6"/>
      <c r="H61" s="12" t="str">
        <f t="shared" si="5"/>
        <v/>
      </c>
      <c r="I61" s="6"/>
      <c r="J61" s="14" t="s">
        <v>105</v>
      </c>
      <c r="K61" s="6"/>
      <c r="L61" s="6"/>
      <c r="M61" s="6"/>
      <c r="N61" s="6"/>
      <c r="O61" s="6"/>
      <c r="P61" s="6"/>
      <c r="Q61" s="7"/>
    </row>
    <row r="62" spans="1:17" ht="15" customHeight="1" x14ac:dyDescent="0.25">
      <c r="A62" s="5"/>
      <c r="B62" s="6" t="s">
        <v>70</v>
      </c>
      <c r="C62" s="6"/>
      <c r="D62" s="10">
        <v>1.95</v>
      </c>
      <c r="E62" s="6"/>
      <c r="F62" s="11"/>
      <c r="G62" s="6"/>
      <c r="H62" s="12" t="str">
        <f t="shared" si="5"/>
        <v/>
      </c>
      <c r="I62" s="6"/>
      <c r="J62" s="14" t="s">
        <v>106</v>
      </c>
      <c r="K62" s="6"/>
      <c r="L62" s="6"/>
      <c r="M62" s="6"/>
      <c r="N62" s="6"/>
      <c r="O62" s="6"/>
      <c r="P62" s="6"/>
      <c r="Q62" s="7"/>
    </row>
    <row r="63" spans="1:17" ht="15" customHeight="1" x14ac:dyDescent="0.25">
      <c r="A63" s="5"/>
      <c r="B63" s="6" t="s">
        <v>71</v>
      </c>
      <c r="C63" s="6"/>
      <c r="D63" s="10">
        <v>2</v>
      </c>
      <c r="E63" s="6"/>
      <c r="F63" s="11"/>
      <c r="G63" s="6"/>
      <c r="H63" s="12" t="str">
        <f t="shared" si="5"/>
        <v/>
      </c>
      <c r="I63" s="6"/>
      <c r="J63" s="14" t="s">
        <v>107</v>
      </c>
      <c r="K63" s="6"/>
      <c r="L63" s="6"/>
      <c r="M63" s="6"/>
      <c r="N63" s="6"/>
      <c r="O63" s="6"/>
      <c r="P63" s="6"/>
      <c r="Q63" s="7"/>
    </row>
    <row r="64" spans="1:17" ht="15" customHeight="1" x14ac:dyDescent="0.25">
      <c r="A64" s="5"/>
      <c r="B64" s="6" t="s">
        <v>73</v>
      </c>
      <c r="C64" s="6"/>
      <c r="D64" s="10">
        <v>2.5499999999999998</v>
      </c>
      <c r="E64" s="6"/>
      <c r="F64" s="11"/>
      <c r="G64" s="6"/>
      <c r="H64" s="12" t="str">
        <f t="shared" si="5"/>
        <v/>
      </c>
      <c r="I64" s="6"/>
      <c r="J64" s="6" t="s">
        <v>31</v>
      </c>
      <c r="K64" s="6"/>
      <c r="L64" s="10">
        <v>24.95</v>
      </c>
      <c r="M64" s="6"/>
      <c r="N64" s="11"/>
      <c r="O64" s="6"/>
      <c r="P64" s="12" t="str">
        <f>IF(ISBLANK(N64),"",MAX(0,N64)*L64)</f>
        <v/>
      </c>
      <c r="Q64" s="7"/>
    </row>
    <row r="65" spans="1:17" ht="15" customHeight="1" x14ac:dyDescent="0.25">
      <c r="A65" s="5"/>
      <c r="B65" s="6" t="s">
        <v>74</v>
      </c>
      <c r="C65" s="6"/>
      <c r="D65" s="10">
        <v>2.5</v>
      </c>
      <c r="E65" s="6"/>
      <c r="F65" s="11"/>
      <c r="G65" s="6"/>
      <c r="H65" s="12" t="str">
        <f t="shared" si="5"/>
        <v/>
      </c>
      <c r="I65" s="6"/>
      <c r="J65" s="14" t="s">
        <v>111</v>
      </c>
      <c r="K65" s="6"/>
      <c r="L65" s="6"/>
      <c r="M65" s="6"/>
      <c r="N65" s="6"/>
      <c r="O65" s="6"/>
      <c r="P65" s="6"/>
      <c r="Q65" s="7"/>
    </row>
    <row r="66" spans="1:17" ht="15" customHeight="1" x14ac:dyDescent="0.25">
      <c r="A66" s="5"/>
      <c r="B66" s="6" t="s">
        <v>75</v>
      </c>
      <c r="C66" s="6"/>
      <c r="D66" s="10">
        <v>2.1</v>
      </c>
      <c r="E66" s="6"/>
      <c r="F66" s="11"/>
      <c r="G66" s="6"/>
      <c r="H66" s="12" t="str">
        <f t="shared" si="5"/>
        <v/>
      </c>
      <c r="I66" s="6"/>
      <c r="J66" s="14" t="s">
        <v>108</v>
      </c>
      <c r="K66" s="6"/>
      <c r="L66" s="6"/>
      <c r="M66" s="6"/>
      <c r="N66" s="6"/>
      <c r="O66" s="6"/>
      <c r="P66" s="6"/>
      <c r="Q66" s="7"/>
    </row>
    <row r="67" spans="1:17" ht="15" customHeight="1" x14ac:dyDescent="0.25">
      <c r="A67" s="5"/>
      <c r="B67" s="6" t="s">
        <v>76</v>
      </c>
      <c r="C67" s="6"/>
      <c r="D67" s="10">
        <v>2.1</v>
      </c>
      <c r="E67" s="6"/>
      <c r="F67" s="11"/>
      <c r="G67" s="6"/>
      <c r="H67" s="12" t="str">
        <f t="shared" si="5"/>
        <v/>
      </c>
      <c r="I67" s="6"/>
      <c r="J67" s="14" t="s">
        <v>109</v>
      </c>
      <c r="K67" s="6"/>
      <c r="L67" s="6"/>
      <c r="M67" s="6"/>
      <c r="N67" s="6"/>
      <c r="O67" s="6"/>
      <c r="P67" s="6"/>
      <c r="Q67" s="7"/>
    </row>
    <row r="68" spans="1:17" ht="15" customHeight="1" x14ac:dyDescent="0.25">
      <c r="A68" s="5"/>
      <c r="B68" s="6"/>
      <c r="C68" s="6"/>
      <c r="D68" s="6"/>
      <c r="E68" s="6"/>
      <c r="F68" s="6"/>
      <c r="G68" s="6"/>
      <c r="H68" s="6"/>
      <c r="I68" s="6"/>
      <c r="J68" s="14" t="s">
        <v>110</v>
      </c>
      <c r="K68" s="6"/>
      <c r="L68" s="6"/>
      <c r="M68" s="6"/>
      <c r="N68" s="6"/>
      <c r="O68" s="6"/>
      <c r="P68" s="6"/>
      <c r="Q68" s="7"/>
    </row>
    <row r="69" spans="1:17" ht="15" customHeight="1" x14ac:dyDescent="0.25">
      <c r="A69" s="5"/>
      <c r="B69" s="13" t="s">
        <v>77</v>
      </c>
      <c r="C69" s="6"/>
      <c r="D69" s="6"/>
      <c r="E69" s="6"/>
      <c r="F69" s="6"/>
      <c r="G69" s="6"/>
      <c r="H69" s="6"/>
      <c r="I69" s="6"/>
      <c r="J69" s="6" t="s">
        <v>32</v>
      </c>
      <c r="K69" s="6"/>
      <c r="L69" s="10">
        <v>29.95</v>
      </c>
      <c r="M69" s="6"/>
      <c r="N69" s="11"/>
      <c r="O69" s="6"/>
      <c r="P69" s="12" t="str">
        <f>IF(ISBLANK(N69),"",MAX(0,N69)*L69)</f>
        <v/>
      </c>
      <c r="Q69" s="7"/>
    </row>
    <row r="70" spans="1:17" ht="15" customHeight="1" x14ac:dyDescent="0.25">
      <c r="A70" s="5"/>
      <c r="B70" s="6" t="s">
        <v>78</v>
      </c>
      <c r="C70" s="6"/>
      <c r="D70" s="10">
        <v>2.5</v>
      </c>
      <c r="E70" s="6"/>
      <c r="F70" s="11"/>
      <c r="G70" s="6"/>
      <c r="H70" s="12" t="str">
        <f t="shared" ref="H70:H73" si="8">IF(ISBLANK(F70),"",MAX(0,F70)*D70)</f>
        <v/>
      </c>
      <c r="I70" s="6"/>
      <c r="J70" s="14" t="s">
        <v>112</v>
      </c>
      <c r="K70" s="6"/>
      <c r="L70" s="6"/>
      <c r="M70" s="6"/>
      <c r="N70" s="6"/>
      <c r="O70" s="6"/>
      <c r="P70" s="6"/>
      <c r="Q70" s="7"/>
    </row>
    <row r="71" spans="1:17" ht="15" customHeight="1" x14ac:dyDescent="0.25">
      <c r="A71" s="5"/>
      <c r="B71" s="6" t="s">
        <v>79</v>
      </c>
      <c r="C71" s="6"/>
      <c r="D71" s="10">
        <v>1.65</v>
      </c>
      <c r="E71" s="6"/>
      <c r="F71" s="11"/>
      <c r="G71" s="6"/>
      <c r="H71" s="12" t="str">
        <f t="shared" si="8"/>
        <v/>
      </c>
      <c r="I71" s="6"/>
      <c r="J71" s="14" t="s">
        <v>113</v>
      </c>
      <c r="K71" s="6"/>
      <c r="L71" s="6"/>
      <c r="M71" s="6"/>
      <c r="N71" s="6"/>
      <c r="O71" s="6"/>
      <c r="P71" s="6"/>
      <c r="Q71" s="7"/>
    </row>
    <row r="72" spans="1:17" ht="15" customHeight="1" x14ac:dyDescent="0.25">
      <c r="A72" s="5"/>
      <c r="B72" s="6" t="s">
        <v>80</v>
      </c>
      <c r="C72" s="6"/>
      <c r="D72" s="10">
        <v>1.95</v>
      </c>
      <c r="E72" s="6"/>
      <c r="F72" s="11"/>
      <c r="G72" s="6"/>
      <c r="H72" s="12" t="str">
        <f t="shared" si="8"/>
        <v/>
      </c>
      <c r="I72" s="6"/>
      <c r="J72" s="14" t="s">
        <v>114</v>
      </c>
      <c r="K72" s="6"/>
      <c r="L72" s="6"/>
      <c r="M72" s="6"/>
      <c r="N72" s="6"/>
      <c r="O72" s="6"/>
      <c r="P72" s="6"/>
      <c r="Q72" s="7"/>
    </row>
    <row r="73" spans="1:17" ht="15" customHeight="1" x14ac:dyDescent="0.25">
      <c r="A73" s="5"/>
      <c r="B73" s="6" t="s">
        <v>81</v>
      </c>
      <c r="C73" s="6"/>
      <c r="D73" s="10">
        <v>1.95</v>
      </c>
      <c r="E73" s="6"/>
      <c r="F73" s="11"/>
      <c r="G73" s="6"/>
      <c r="H73" s="12" t="str">
        <f t="shared" si="8"/>
        <v/>
      </c>
      <c r="I73" s="6"/>
      <c r="J73" s="14" t="s">
        <v>110</v>
      </c>
      <c r="K73" s="6"/>
      <c r="L73" s="6"/>
      <c r="M73" s="6"/>
      <c r="N73" s="6"/>
      <c r="O73" s="6"/>
      <c r="P73" s="6"/>
      <c r="Q73" s="7"/>
    </row>
    <row r="74" spans="1:17" ht="15" customHeight="1" x14ac:dyDescent="0.25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7"/>
    </row>
    <row r="75" spans="1:17" ht="15" customHeight="1" x14ac:dyDescent="0.25">
      <c r="A75" s="5"/>
      <c r="B75" s="15" t="s">
        <v>127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7"/>
    </row>
    <row r="76" spans="1:17" x14ac:dyDescent="0.25">
      <c r="A76" s="5"/>
      <c r="B76" s="6" t="s">
        <v>128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7"/>
    </row>
    <row r="77" spans="1:17" x14ac:dyDescent="0.25">
      <c r="A77" s="5"/>
      <c r="B77" s="6" t="s">
        <v>129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7"/>
    </row>
    <row r="78" spans="1:17" x14ac:dyDescent="0.25">
      <c r="A78" s="5"/>
      <c r="B78" s="6" t="s">
        <v>130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7"/>
    </row>
    <row r="79" spans="1:17" x14ac:dyDescent="0.25">
      <c r="A79" s="5"/>
      <c r="B79" s="6" t="s">
        <v>131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7"/>
    </row>
    <row r="80" spans="1:17" x14ac:dyDescent="0.25">
      <c r="A80" s="5"/>
      <c r="B80" s="16" t="s">
        <v>132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7"/>
    </row>
    <row r="81" spans="1:17" x14ac:dyDescent="0.25">
      <c r="A81" s="5"/>
      <c r="B81" s="16" t="s">
        <v>133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7"/>
    </row>
    <row r="82" spans="1:17" x14ac:dyDescent="0.25">
      <c r="A82" s="17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9"/>
    </row>
    <row r="85" spans="1:17" hidden="1" x14ac:dyDescent="0.25">
      <c r="B85" s="1" t="s">
        <v>123</v>
      </c>
    </row>
    <row r="86" spans="1:17" hidden="1" x14ac:dyDescent="0.25">
      <c r="B86" s="1" t="s">
        <v>124</v>
      </c>
    </row>
    <row r="87" spans="1:17" hidden="1" x14ac:dyDescent="0.25">
      <c r="B87" s="1" t="s">
        <v>125</v>
      </c>
    </row>
    <row r="88" spans="1:17" hidden="1" x14ac:dyDescent="0.25">
      <c r="B88" s="1" t="s">
        <v>122</v>
      </c>
    </row>
  </sheetData>
  <mergeCells count="7">
    <mergeCell ref="D15:F15"/>
    <mergeCell ref="D6:H6"/>
    <mergeCell ref="D7:H7"/>
    <mergeCell ref="D8:H8"/>
    <mergeCell ref="D9:H9"/>
    <mergeCell ref="D11:H11"/>
    <mergeCell ref="D13:H13"/>
  </mergeCells>
  <dataValidations count="1">
    <dataValidation type="list" allowBlank="1" showInputMessage="1" showErrorMessage="1" sqref="D11:H11">
      <formula1>afhaallocatie</formula1>
    </dataValidation>
  </dataValidations>
  <hyperlinks>
    <hyperlink ref="B81" r:id="rId1"/>
    <hyperlink ref="B80" r:id="rId2"/>
  </hyperlinks>
  <pageMargins left="0.7" right="0.7" top="0.75" bottom="0.75" header="0.3" footer="0.3"/>
  <pageSetup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topLeftCell="A84" workbookViewId="0">
      <selection activeCell="B6" sqref="B6"/>
    </sheetView>
  </sheetViews>
  <sheetFormatPr defaultRowHeight="15" x14ac:dyDescent="0.25"/>
  <cols>
    <col min="2" max="2" width="25.5703125" bestFit="1" customWidth="1"/>
  </cols>
  <sheetData>
    <row r="1" spans="1:4" x14ac:dyDescent="0.25">
      <c r="B1" t="s">
        <v>115</v>
      </c>
      <c r="C1" t="str">
        <f>IF(ISBLANK(Stadsbakkerij!D6),"",Stadsbakkerij!D6)</f>
        <v/>
      </c>
    </row>
    <row r="2" spans="1:4" x14ac:dyDescent="0.25">
      <c r="B2" t="s">
        <v>117</v>
      </c>
      <c r="C2" t="str">
        <f>IF(ISBLANK(Stadsbakkerij!D7),"",Stadsbakkerij!D7)</f>
        <v/>
      </c>
    </row>
    <row r="3" spans="1:4" x14ac:dyDescent="0.25">
      <c r="B3" t="s">
        <v>118</v>
      </c>
      <c r="C3" t="str">
        <f>IF(ISBLANK(Stadsbakkerij!D8),"",Stadsbakkerij!D8)</f>
        <v/>
      </c>
    </row>
    <row r="4" spans="1:4" x14ac:dyDescent="0.25">
      <c r="B4" t="s">
        <v>116</v>
      </c>
      <c r="C4" t="str">
        <f>IF(ISBLANK(Stadsbakkerij!D9),"",Stadsbakkerij!D9)</f>
        <v/>
      </c>
    </row>
    <row r="5" spans="1:4" x14ac:dyDescent="0.25">
      <c r="B5" t="s">
        <v>119</v>
      </c>
      <c r="C5" t="str">
        <f>IF(ISBLANK(Stadsbakkerij!D11),"",Stadsbakkerij!D11)</f>
        <v>Markt 21, Brouwershaven</v>
      </c>
    </row>
    <row r="6" spans="1:4" x14ac:dyDescent="0.25">
      <c r="B6" t="s">
        <v>120</v>
      </c>
      <c r="C6" t="str">
        <f>IF(ISBLANK(Stadsbakkerij!D13),"",Stadsbakkerij!D13)</f>
        <v/>
      </c>
    </row>
    <row r="7" spans="1:4" x14ac:dyDescent="0.25">
      <c r="A7" t="s">
        <v>134</v>
      </c>
      <c r="B7" t="s">
        <v>135</v>
      </c>
      <c r="C7" t="s">
        <v>2</v>
      </c>
      <c r="D7" t="s">
        <v>1</v>
      </c>
    </row>
    <row r="8" spans="1:4" x14ac:dyDescent="0.25">
      <c r="A8" t="str">
        <f>IF(C8&gt;0,1,"")</f>
        <v/>
      </c>
      <c r="B8" t="s">
        <v>86</v>
      </c>
      <c r="C8">
        <f>Stadsbakkerij!F18</f>
        <v>0</v>
      </c>
      <c r="D8" t="str">
        <f>Stadsbakkerij!H18</f>
        <v/>
      </c>
    </row>
    <row r="9" spans="1:4" x14ac:dyDescent="0.25">
      <c r="A9" t="str">
        <f>IF(C9&gt;0,COUNTIF(A$8:A8,"&gt;0")+1,"")</f>
        <v/>
      </c>
      <c r="B9" t="s">
        <v>4</v>
      </c>
      <c r="C9">
        <f>Stadsbakkerij!F19</f>
        <v>0</v>
      </c>
      <c r="D9" t="str">
        <f>Stadsbakkerij!H19</f>
        <v/>
      </c>
    </row>
    <row r="10" spans="1:4" x14ac:dyDescent="0.25">
      <c r="A10" t="str">
        <f>IF(C10&gt;0,COUNTIF(A$8:A9,"&gt;0")+1,"")</f>
        <v/>
      </c>
      <c r="B10" t="s">
        <v>85</v>
      </c>
      <c r="C10">
        <f>Stadsbakkerij!F20</f>
        <v>0</v>
      </c>
      <c r="D10" t="str">
        <f>Stadsbakkerij!H20</f>
        <v/>
      </c>
    </row>
    <row r="11" spans="1:4" x14ac:dyDescent="0.25">
      <c r="A11" t="str">
        <f>IF(C11&gt;0,COUNTIF(A$8:A10,"&gt;0")+1,"")</f>
        <v/>
      </c>
      <c r="B11" t="s">
        <v>7</v>
      </c>
      <c r="C11">
        <f>Stadsbakkerij!F21</f>
        <v>0</v>
      </c>
      <c r="D11" t="str">
        <f>Stadsbakkerij!H21</f>
        <v/>
      </c>
    </row>
    <row r="12" spans="1:4" x14ac:dyDescent="0.25">
      <c r="A12" t="str">
        <f>IF(C12&gt;0,COUNTIF(A$8:A11,"&gt;0")+1,"")</f>
        <v/>
      </c>
      <c r="B12" t="s">
        <v>84</v>
      </c>
      <c r="C12">
        <f>Stadsbakkerij!F22</f>
        <v>0</v>
      </c>
      <c r="D12" t="str">
        <f>Stadsbakkerij!H22</f>
        <v/>
      </c>
    </row>
    <row r="13" spans="1:4" x14ac:dyDescent="0.25">
      <c r="A13" t="str">
        <f>IF(C13&gt;0,COUNTIF(A$8:A12,"&gt;0")+1,"")</f>
        <v/>
      </c>
      <c r="B13" t="s">
        <v>10</v>
      </c>
      <c r="C13">
        <f>Stadsbakkerij!F23</f>
        <v>0</v>
      </c>
      <c r="D13" t="str">
        <f>Stadsbakkerij!H23</f>
        <v/>
      </c>
    </row>
    <row r="14" spans="1:4" x14ac:dyDescent="0.25">
      <c r="A14" t="str">
        <f>IF(C14&gt;0,COUNTIF(A$8:A13,"&gt;0")+1,"")</f>
        <v/>
      </c>
      <c r="B14" t="s">
        <v>12</v>
      </c>
      <c r="C14">
        <f>Stadsbakkerij!F24</f>
        <v>0</v>
      </c>
      <c r="D14" t="str">
        <f>Stadsbakkerij!H24</f>
        <v/>
      </c>
    </row>
    <row r="15" spans="1:4" x14ac:dyDescent="0.25">
      <c r="A15" t="str">
        <f>IF(C15&gt;0,COUNTIF(A$8:A14,"&gt;0")+1,"")</f>
        <v/>
      </c>
      <c r="B15" t="s">
        <v>13</v>
      </c>
      <c r="C15">
        <f>Stadsbakkerij!F25</f>
        <v>0</v>
      </c>
      <c r="D15" t="str">
        <f>Stadsbakkerij!H25</f>
        <v/>
      </c>
    </row>
    <row r="16" spans="1:4" x14ac:dyDescent="0.25">
      <c r="A16" t="str">
        <f>IF(C16&gt;0,COUNTIF(A$8:A15,"&gt;0")+1,"")</f>
        <v/>
      </c>
      <c r="B16" t="s">
        <v>14</v>
      </c>
      <c r="C16">
        <f>Stadsbakkerij!F26</f>
        <v>0</v>
      </c>
      <c r="D16" t="str">
        <f>Stadsbakkerij!H26</f>
        <v/>
      </c>
    </row>
    <row r="17" spans="1:4" x14ac:dyDescent="0.25">
      <c r="A17" t="str">
        <f>IF(C17&gt;0,COUNTIF(A$8:A16,"&gt;0")+1,"")</f>
        <v/>
      </c>
      <c r="B17" t="s">
        <v>15</v>
      </c>
      <c r="C17">
        <f>Stadsbakkerij!F27</f>
        <v>0</v>
      </c>
      <c r="D17" t="str">
        <f>Stadsbakkerij!H27</f>
        <v/>
      </c>
    </row>
    <row r="18" spans="1:4" x14ac:dyDescent="0.25">
      <c r="A18" t="str">
        <f>IF(C18&gt;0,COUNTIF(A$8:A17,"&gt;0")+1,"")</f>
        <v/>
      </c>
      <c r="B18" t="s">
        <v>16</v>
      </c>
      <c r="C18">
        <f>Stadsbakkerij!F28</f>
        <v>0</v>
      </c>
      <c r="D18" t="str">
        <f>Stadsbakkerij!H28</f>
        <v/>
      </c>
    </row>
    <row r="19" spans="1:4" x14ac:dyDescent="0.25">
      <c r="A19" t="str">
        <f>IF(C19&gt;0,COUNTIF(A$8:A18,"&gt;0")+1,"")</f>
        <v/>
      </c>
      <c r="B19" t="s">
        <v>17</v>
      </c>
      <c r="C19">
        <f>Stadsbakkerij!F29</f>
        <v>0</v>
      </c>
      <c r="D19" t="str">
        <f>Stadsbakkerij!H29</f>
        <v/>
      </c>
    </row>
    <row r="20" spans="1:4" x14ac:dyDescent="0.25">
      <c r="A20" t="str">
        <f>IF(C20&gt;0,COUNTIF(A$8:A19,"&gt;0")+1,"")</f>
        <v/>
      </c>
      <c r="B20" t="s">
        <v>18</v>
      </c>
      <c r="C20">
        <f>Stadsbakkerij!F30</f>
        <v>0</v>
      </c>
      <c r="D20" t="str">
        <f>Stadsbakkerij!H30</f>
        <v/>
      </c>
    </row>
    <row r="21" spans="1:4" x14ac:dyDescent="0.25">
      <c r="A21" t="str">
        <f>IF(C21&gt;0,COUNTIF(A$8:A20,"&gt;0")+1,"")</f>
        <v/>
      </c>
      <c r="B21" t="s">
        <v>83</v>
      </c>
      <c r="C21">
        <f>Stadsbakkerij!F33</f>
        <v>0</v>
      </c>
      <c r="D21" t="str">
        <f>Stadsbakkerij!H33</f>
        <v/>
      </c>
    </row>
    <row r="22" spans="1:4" x14ac:dyDescent="0.25">
      <c r="A22" t="str">
        <f>IF(C22&gt;0,COUNTIF(A$8:A21,"&gt;0")+1,"")</f>
        <v/>
      </c>
      <c r="B22" t="s">
        <v>87</v>
      </c>
      <c r="C22">
        <f>Stadsbakkerij!F34</f>
        <v>0</v>
      </c>
      <c r="D22" t="str">
        <f>Stadsbakkerij!H34</f>
        <v/>
      </c>
    </row>
    <row r="23" spans="1:4" x14ac:dyDescent="0.25">
      <c r="A23" t="str">
        <f>IF(C23&gt;0,COUNTIF(A$8:A22,"&gt;0")+1,"")</f>
        <v/>
      </c>
      <c r="B23" t="s">
        <v>88</v>
      </c>
      <c r="C23">
        <f>Stadsbakkerij!F35</f>
        <v>0</v>
      </c>
      <c r="D23" t="str">
        <f>Stadsbakkerij!H35</f>
        <v/>
      </c>
    </row>
    <row r="24" spans="1:4" x14ac:dyDescent="0.25">
      <c r="A24" t="str">
        <f>IF(C24&gt;0,COUNTIF(A$8:A23,"&gt;0")+1,"")</f>
        <v/>
      </c>
      <c r="B24" t="s">
        <v>22</v>
      </c>
      <c r="C24">
        <f>Stadsbakkerij!F36</f>
        <v>0</v>
      </c>
      <c r="D24" t="str">
        <f>Stadsbakkerij!H36</f>
        <v/>
      </c>
    </row>
    <row r="25" spans="1:4" x14ac:dyDescent="0.25">
      <c r="A25" t="str">
        <f>IF(C25&gt;0,COUNTIF(A$8:A24,"&gt;0")+1,"")</f>
        <v/>
      </c>
      <c r="B25" t="s">
        <v>24</v>
      </c>
      <c r="C25">
        <f>Stadsbakkerij!F37</f>
        <v>0</v>
      </c>
      <c r="D25" t="str">
        <f>Stadsbakkerij!H37</f>
        <v/>
      </c>
    </row>
    <row r="26" spans="1:4" x14ac:dyDescent="0.25">
      <c r="A26" t="str">
        <f>IF(C26&gt;0,COUNTIF(A$8:A25,"&gt;0")+1,"")</f>
        <v/>
      </c>
      <c r="B26" t="s">
        <v>26</v>
      </c>
      <c r="C26">
        <f>Stadsbakkerij!F38</f>
        <v>0</v>
      </c>
      <c r="D26" t="str">
        <f>Stadsbakkerij!H38</f>
        <v/>
      </c>
    </row>
    <row r="27" spans="1:4" x14ac:dyDescent="0.25">
      <c r="A27" t="str">
        <f>IF(C27&gt;0,COUNTIF(A$8:A26,"&gt;0")+1,"")</f>
        <v/>
      </c>
      <c r="B27" t="s">
        <v>28</v>
      </c>
      <c r="C27">
        <f>Stadsbakkerij!F39</f>
        <v>0</v>
      </c>
      <c r="D27" t="str">
        <f>Stadsbakkerij!H39</f>
        <v/>
      </c>
    </row>
    <row r="28" spans="1:4" x14ac:dyDescent="0.25">
      <c r="A28" t="str">
        <f>IF(C28&gt;0,COUNTIF(A$8:A27,"&gt;0")+1,"")</f>
        <v/>
      </c>
      <c r="B28" t="s">
        <v>30</v>
      </c>
      <c r="C28">
        <f>Stadsbakkerij!F40</f>
        <v>0</v>
      </c>
      <c r="D28" t="str">
        <f>Stadsbakkerij!H40</f>
        <v/>
      </c>
    </row>
    <row r="29" spans="1:4" x14ac:dyDescent="0.25">
      <c r="A29" t="str">
        <f>IF(C29&gt;0,COUNTIF(A$8:A28,"&gt;0")+1,"")</f>
        <v/>
      </c>
      <c r="B29" t="s">
        <v>35</v>
      </c>
      <c r="C29">
        <f>Stadsbakkerij!F43</f>
        <v>0</v>
      </c>
      <c r="D29" t="str">
        <f>Stadsbakkerij!H43</f>
        <v/>
      </c>
    </row>
    <row r="30" spans="1:4" x14ac:dyDescent="0.25">
      <c r="A30" t="str">
        <f>IF(C30&gt;0,COUNTIF(A$8:A29,"&gt;0")+1,"")</f>
        <v/>
      </c>
      <c r="B30" t="s">
        <v>37</v>
      </c>
      <c r="C30">
        <f>Stadsbakkerij!F44</f>
        <v>0</v>
      </c>
      <c r="D30" t="str">
        <f>Stadsbakkerij!H44</f>
        <v/>
      </c>
    </row>
    <row r="31" spans="1:4" x14ac:dyDescent="0.25">
      <c r="A31" t="str">
        <f>IF(C31&gt;0,COUNTIF(A$8:A30,"&gt;0")+1,"")</f>
        <v/>
      </c>
      <c r="B31" t="s">
        <v>39</v>
      </c>
      <c r="C31">
        <f>Stadsbakkerij!F45</f>
        <v>0</v>
      </c>
      <c r="D31" t="str">
        <f>Stadsbakkerij!H45</f>
        <v/>
      </c>
    </row>
    <row r="32" spans="1:4" x14ac:dyDescent="0.25">
      <c r="A32" t="str">
        <f>IF(C32&gt;0,COUNTIF(A$8:A31,"&gt;0")+1,"")</f>
        <v/>
      </c>
      <c r="B32" t="s">
        <v>41</v>
      </c>
      <c r="C32">
        <f>Stadsbakkerij!F46</f>
        <v>0</v>
      </c>
      <c r="D32" t="str">
        <f>Stadsbakkerij!H46</f>
        <v/>
      </c>
    </row>
    <row r="33" spans="1:4" x14ac:dyDescent="0.25">
      <c r="A33" t="str">
        <f>IF(C33&gt;0,COUNTIF(A$8:A32,"&gt;0")+1,"")</f>
        <v/>
      </c>
      <c r="B33" t="s">
        <v>43</v>
      </c>
      <c r="C33">
        <f>Stadsbakkerij!F47</f>
        <v>0</v>
      </c>
      <c r="D33" t="str">
        <f>Stadsbakkerij!H47</f>
        <v/>
      </c>
    </row>
    <row r="34" spans="1:4" x14ac:dyDescent="0.25">
      <c r="A34" t="str">
        <f>IF(C34&gt;0,COUNTIF(A$8:A33,"&gt;0")+1,"")</f>
        <v/>
      </c>
      <c r="B34" t="s">
        <v>44</v>
      </c>
      <c r="C34">
        <f>Stadsbakkerij!F48</f>
        <v>0</v>
      </c>
      <c r="D34" t="str">
        <f>Stadsbakkerij!H48</f>
        <v/>
      </c>
    </row>
    <row r="35" spans="1:4" x14ac:dyDescent="0.25">
      <c r="A35" t="str">
        <f>IF(C35&gt;0,COUNTIF(A$8:A34,"&gt;0")+1,"")</f>
        <v/>
      </c>
      <c r="B35" t="s">
        <v>46</v>
      </c>
      <c r="C35">
        <f>Stadsbakkerij!F49</f>
        <v>0</v>
      </c>
      <c r="D35" t="str">
        <f>Stadsbakkerij!H49</f>
        <v/>
      </c>
    </row>
    <row r="36" spans="1:4" x14ac:dyDescent="0.25">
      <c r="A36" t="str">
        <f>IF(C36&gt;0,COUNTIF(A$8:A35,"&gt;0")+1,"")</f>
        <v/>
      </c>
      <c r="B36" t="s">
        <v>48</v>
      </c>
      <c r="C36">
        <f>Stadsbakkerij!F50</f>
        <v>0</v>
      </c>
      <c r="D36" t="str">
        <f>Stadsbakkerij!H50</f>
        <v/>
      </c>
    </row>
    <row r="37" spans="1:4" x14ac:dyDescent="0.25">
      <c r="A37" t="str">
        <f>IF(C37&gt;0,COUNTIF(A$8:A36,"&gt;0")+1,"")</f>
        <v/>
      </c>
      <c r="B37" t="s">
        <v>50</v>
      </c>
      <c r="C37">
        <f>Stadsbakkerij!F51</f>
        <v>0</v>
      </c>
      <c r="D37" t="str">
        <f>Stadsbakkerij!H51</f>
        <v/>
      </c>
    </row>
    <row r="38" spans="1:4" x14ac:dyDescent="0.25">
      <c r="A38" t="str">
        <f>IF(C38&gt;0,COUNTIF(A$8:A37,"&gt;0")+1,"")</f>
        <v/>
      </c>
      <c r="B38" t="s">
        <v>52</v>
      </c>
      <c r="C38">
        <f>Stadsbakkerij!F52</f>
        <v>0</v>
      </c>
      <c r="D38" t="str">
        <f>Stadsbakkerij!H52</f>
        <v/>
      </c>
    </row>
    <row r="39" spans="1:4" x14ac:dyDescent="0.25">
      <c r="A39" t="str">
        <f>IF(C39&gt;0,COUNTIF(A$8:A38,"&gt;0")+1,"")</f>
        <v/>
      </c>
      <c r="B39" t="s">
        <v>54</v>
      </c>
      <c r="C39">
        <f>Stadsbakkerij!F53</f>
        <v>0</v>
      </c>
      <c r="D39" t="str">
        <f>Stadsbakkerij!H53</f>
        <v/>
      </c>
    </row>
    <row r="40" spans="1:4" x14ac:dyDescent="0.25">
      <c r="A40" t="str">
        <f>IF(C40&gt;0,COUNTIF(A$8:A39,"&gt;0")+1,"")</f>
        <v/>
      </c>
      <c r="B40" t="s">
        <v>56</v>
      </c>
      <c r="C40">
        <f>Stadsbakkerij!F54</f>
        <v>0</v>
      </c>
      <c r="D40" t="str">
        <f>Stadsbakkerij!H54</f>
        <v/>
      </c>
    </row>
    <row r="41" spans="1:4" x14ac:dyDescent="0.25">
      <c r="A41" t="str">
        <f>IF(C41&gt;0,COUNTIF(A$8:A40,"&gt;0")+1,"")</f>
        <v/>
      </c>
      <c r="B41" t="s">
        <v>58</v>
      </c>
      <c r="C41">
        <f>Stadsbakkerij!F55</f>
        <v>0</v>
      </c>
      <c r="D41" t="str">
        <f>Stadsbakkerij!H55</f>
        <v/>
      </c>
    </row>
    <row r="42" spans="1:4" x14ac:dyDescent="0.25">
      <c r="A42" t="str">
        <f>IF(C42&gt;0,COUNTIF(A$8:A41,"&gt;0")+1,"")</f>
        <v/>
      </c>
      <c r="B42" t="s">
        <v>60</v>
      </c>
      <c r="C42">
        <f>Stadsbakkerij!F56</f>
        <v>0</v>
      </c>
      <c r="D42" t="str">
        <f>Stadsbakkerij!H56</f>
        <v/>
      </c>
    </row>
    <row r="43" spans="1:4" x14ac:dyDescent="0.25">
      <c r="A43" t="str">
        <f>IF(C43&gt;0,COUNTIF(A$8:A42,"&gt;0")+1,"")</f>
        <v/>
      </c>
      <c r="B43" t="s">
        <v>62</v>
      </c>
      <c r="C43">
        <f>Stadsbakkerij!F57</f>
        <v>0</v>
      </c>
      <c r="D43" t="str">
        <f>Stadsbakkerij!H57</f>
        <v/>
      </c>
    </row>
    <row r="44" spans="1:4" x14ac:dyDescent="0.25">
      <c r="A44" t="str">
        <f>IF(C44&gt;0,COUNTIF(A$8:A43,"&gt;0")+1,"")</f>
        <v/>
      </c>
      <c r="B44" t="s">
        <v>64</v>
      </c>
      <c r="C44">
        <f>Stadsbakkerij!F58</f>
        <v>0</v>
      </c>
      <c r="D44" t="str">
        <f>Stadsbakkerij!H58</f>
        <v/>
      </c>
    </row>
    <row r="45" spans="1:4" x14ac:dyDescent="0.25">
      <c r="A45" t="str">
        <f>IF(C45&gt;0,COUNTIF(A$8:A44,"&gt;0")+1,"")</f>
        <v/>
      </c>
      <c r="B45" t="s">
        <v>65</v>
      </c>
      <c r="C45">
        <f>Stadsbakkerij!F59</f>
        <v>0</v>
      </c>
      <c r="D45" t="str">
        <f>Stadsbakkerij!H59</f>
        <v/>
      </c>
    </row>
    <row r="46" spans="1:4" x14ac:dyDescent="0.25">
      <c r="A46" t="str">
        <f>IF(C46&gt;0,COUNTIF(A$8:A45,"&gt;0")+1,"")</f>
        <v/>
      </c>
      <c r="B46" t="s">
        <v>67</v>
      </c>
      <c r="C46">
        <f>Stadsbakkerij!F60</f>
        <v>0</v>
      </c>
      <c r="D46" t="str">
        <f>Stadsbakkerij!H60</f>
        <v/>
      </c>
    </row>
    <row r="47" spans="1:4" x14ac:dyDescent="0.25">
      <c r="A47" t="str">
        <f>IF(C47&gt;0,COUNTIF(A$8:A46,"&gt;0")+1,"")</f>
        <v/>
      </c>
      <c r="B47" t="s">
        <v>69</v>
      </c>
      <c r="C47">
        <f>Stadsbakkerij!F61</f>
        <v>0</v>
      </c>
      <c r="D47" t="str">
        <f>Stadsbakkerij!H61</f>
        <v/>
      </c>
    </row>
    <row r="48" spans="1:4" x14ac:dyDescent="0.25">
      <c r="A48" t="str">
        <f>IF(C48&gt;0,COUNTIF(A$8:A47,"&gt;0")+1,"")</f>
        <v/>
      </c>
      <c r="B48" t="s">
        <v>70</v>
      </c>
      <c r="C48">
        <f>Stadsbakkerij!F62</f>
        <v>0</v>
      </c>
      <c r="D48" t="str">
        <f>Stadsbakkerij!H62</f>
        <v/>
      </c>
    </row>
    <row r="49" spans="1:4" x14ac:dyDescent="0.25">
      <c r="A49" t="str">
        <f>IF(C49&gt;0,COUNTIF(A$8:A48,"&gt;0")+1,"")</f>
        <v/>
      </c>
      <c r="B49" t="s">
        <v>71</v>
      </c>
      <c r="C49">
        <f>Stadsbakkerij!F63</f>
        <v>0</v>
      </c>
      <c r="D49" t="str">
        <f>Stadsbakkerij!H63</f>
        <v/>
      </c>
    </row>
    <row r="50" spans="1:4" x14ac:dyDescent="0.25">
      <c r="A50" t="str">
        <f>IF(C50&gt;0,COUNTIF(A$8:A49,"&gt;0")+1,"")</f>
        <v/>
      </c>
      <c r="B50" t="s">
        <v>73</v>
      </c>
      <c r="C50">
        <f>Stadsbakkerij!F64</f>
        <v>0</v>
      </c>
      <c r="D50" t="str">
        <f>Stadsbakkerij!H64</f>
        <v/>
      </c>
    </row>
    <row r="51" spans="1:4" x14ac:dyDescent="0.25">
      <c r="A51" t="str">
        <f>IF(C51&gt;0,COUNTIF(A$8:A50,"&gt;0")+1,"")</f>
        <v/>
      </c>
      <c r="B51" t="s">
        <v>74</v>
      </c>
      <c r="C51">
        <f>Stadsbakkerij!F65</f>
        <v>0</v>
      </c>
      <c r="D51" t="str">
        <f>Stadsbakkerij!H65</f>
        <v/>
      </c>
    </row>
    <row r="52" spans="1:4" x14ac:dyDescent="0.25">
      <c r="A52" t="str">
        <f>IF(C52&gt;0,COUNTIF(A$8:A51,"&gt;0")+1,"")</f>
        <v/>
      </c>
      <c r="B52" t="s">
        <v>75</v>
      </c>
      <c r="C52">
        <f>Stadsbakkerij!F66</f>
        <v>0</v>
      </c>
      <c r="D52" t="str">
        <f>Stadsbakkerij!H66</f>
        <v/>
      </c>
    </row>
    <row r="53" spans="1:4" x14ac:dyDescent="0.25">
      <c r="A53" t="str">
        <f>IF(C53&gt;0,COUNTIF(A$8:A52,"&gt;0")+1,"")</f>
        <v/>
      </c>
      <c r="B53" t="s">
        <v>76</v>
      </c>
      <c r="C53">
        <f>Stadsbakkerij!F67</f>
        <v>0</v>
      </c>
      <c r="D53" t="str">
        <f>Stadsbakkerij!H67</f>
        <v/>
      </c>
    </row>
    <row r="54" spans="1:4" x14ac:dyDescent="0.25">
      <c r="A54" t="str">
        <f>IF(C54&gt;0,COUNTIF(A$8:A53,"&gt;0")+1,"")</f>
        <v/>
      </c>
      <c r="B54" t="s">
        <v>78</v>
      </c>
      <c r="C54">
        <f>Stadsbakkerij!F70</f>
        <v>0</v>
      </c>
      <c r="D54" t="str">
        <f>Stadsbakkerij!H70</f>
        <v/>
      </c>
    </row>
    <row r="55" spans="1:4" x14ac:dyDescent="0.25">
      <c r="A55" t="str">
        <f>IF(C55&gt;0,COUNTIF(A$8:A54,"&gt;0")+1,"")</f>
        <v/>
      </c>
      <c r="B55" t="s">
        <v>79</v>
      </c>
      <c r="C55">
        <f>Stadsbakkerij!F71</f>
        <v>0</v>
      </c>
      <c r="D55" t="str">
        <f>Stadsbakkerij!H71</f>
        <v/>
      </c>
    </row>
    <row r="56" spans="1:4" x14ac:dyDescent="0.25">
      <c r="A56" t="str">
        <f>IF(C56&gt;0,COUNTIF(A$8:A55,"&gt;0")+1,"")</f>
        <v/>
      </c>
      <c r="B56" t="s">
        <v>80</v>
      </c>
      <c r="C56">
        <f>Stadsbakkerij!F72</f>
        <v>0</v>
      </c>
      <c r="D56" t="str">
        <f>Stadsbakkerij!H72</f>
        <v/>
      </c>
    </row>
    <row r="57" spans="1:4" x14ac:dyDescent="0.25">
      <c r="A57" t="str">
        <f>IF(C57&gt;0,COUNTIF(A$8:A56,"&gt;0")+1,"")</f>
        <v/>
      </c>
      <c r="B57" t="s">
        <v>81</v>
      </c>
      <c r="C57">
        <f>Stadsbakkerij!F73</f>
        <v>0</v>
      </c>
      <c r="D57" t="str">
        <f>Stadsbakkerij!H73</f>
        <v/>
      </c>
    </row>
    <row r="58" spans="1:4" x14ac:dyDescent="0.25">
      <c r="A58" t="str">
        <f>IF(C58&gt;0,COUNTIF(A$8:A57,"&gt;0")+1,"")</f>
        <v/>
      </c>
      <c r="B58" t="s">
        <v>3</v>
      </c>
      <c r="C58">
        <f>Stadsbakkerij!N6</f>
        <v>0</v>
      </c>
      <c r="D58" t="str">
        <f>Stadsbakkerij!P6</f>
        <v/>
      </c>
    </row>
    <row r="59" spans="1:4" x14ac:dyDescent="0.25">
      <c r="A59" t="str">
        <f>IF(C59&gt;0,COUNTIF(A$8:A58,"&gt;0")+1,"")</f>
        <v/>
      </c>
      <c r="B59" t="s">
        <v>5</v>
      </c>
      <c r="C59">
        <f>Stadsbakkerij!N7</f>
        <v>0</v>
      </c>
      <c r="D59" t="str">
        <f>Stadsbakkerij!P7</f>
        <v/>
      </c>
    </row>
    <row r="60" spans="1:4" x14ac:dyDescent="0.25">
      <c r="A60" t="str">
        <f>IF(C60&gt;0,COUNTIF(A$8:A59,"&gt;0")+1,"")</f>
        <v/>
      </c>
      <c r="B60" t="s">
        <v>6</v>
      </c>
      <c r="C60">
        <f>Stadsbakkerij!N8</f>
        <v>0</v>
      </c>
      <c r="D60" t="str">
        <f>Stadsbakkerij!P8</f>
        <v/>
      </c>
    </row>
    <row r="61" spans="1:4" x14ac:dyDescent="0.25">
      <c r="A61" t="str">
        <f>IF(C61&gt;0,COUNTIF(A$8:A60,"&gt;0")+1,"")</f>
        <v/>
      </c>
      <c r="B61" t="s">
        <v>8</v>
      </c>
      <c r="C61">
        <f>Stadsbakkerij!N9</f>
        <v>0</v>
      </c>
      <c r="D61" t="str">
        <f>Stadsbakkerij!P9</f>
        <v/>
      </c>
    </row>
    <row r="62" spans="1:4" x14ac:dyDescent="0.25">
      <c r="A62" t="str">
        <f>IF(C62&gt;0,COUNTIF(A$8:A61,"&gt;0")+1,"")</f>
        <v/>
      </c>
      <c r="B62" t="s">
        <v>9</v>
      </c>
      <c r="C62">
        <f>Stadsbakkerij!N10</f>
        <v>0</v>
      </c>
      <c r="D62" t="str">
        <f>Stadsbakkerij!P10</f>
        <v/>
      </c>
    </row>
    <row r="63" spans="1:4" x14ac:dyDescent="0.25">
      <c r="A63" t="str">
        <f>IF(C63&gt;0,COUNTIF(A$8:A62,"&gt;0")+1,"")</f>
        <v/>
      </c>
      <c r="B63" t="s">
        <v>11</v>
      </c>
      <c r="C63">
        <f>Stadsbakkerij!N11</f>
        <v>0</v>
      </c>
      <c r="D63" t="str">
        <f>Stadsbakkerij!P11</f>
        <v/>
      </c>
    </row>
    <row r="64" spans="1:4" x14ac:dyDescent="0.25">
      <c r="A64" t="str">
        <f>IF(C64&gt;0,COUNTIF(A$8:A63,"&gt;0")+1,"")</f>
        <v/>
      </c>
      <c r="B64" t="s">
        <v>89</v>
      </c>
      <c r="C64">
        <f>Stadsbakkerij!N12</f>
        <v>0</v>
      </c>
      <c r="D64" t="str">
        <f>Stadsbakkerij!P12</f>
        <v/>
      </c>
    </row>
    <row r="65" spans="1:4" x14ac:dyDescent="0.25">
      <c r="A65" t="str">
        <f>IF(C65&gt;0,COUNTIF(A$8:A64,"&gt;0")+1,"")</f>
        <v/>
      </c>
      <c r="B65" t="s">
        <v>90</v>
      </c>
      <c r="C65">
        <f>Stadsbakkerij!N13</f>
        <v>0</v>
      </c>
      <c r="D65" t="str">
        <f>Stadsbakkerij!P13</f>
        <v/>
      </c>
    </row>
    <row r="66" spans="1:4" x14ac:dyDescent="0.25">
      <c r="A66" t="str">
        <f>IF(C66&gt;0,COUNTIF(A$8:A65,"&gt;0")+1,"")</f>
        <v/>
      </c>
      <c r="B66" t="s">
        <v>91</v>
      </c>
      <c r="C66">
        <f>Stadsbakkerij!N14</f>
        <v>0</v>
      </c>
      <c r="D66" t="str">
        <f>Stadsbakkerij!P14</f>
        <v/>
      </c>
    </row>
    <row r="67" spans="1:4" x14ac:dyDescent="0.25">
      <c r="A67" t="str">
        <f>IF(C67&gt;0,COUNTIF(A$8:A66,"&gt;0")+1,"")</f>
        <v/>
      </c>
      <c r="B67" t="s">
        <v>92</v>
      </c>
      <c r="C67">
        <f>Stadsbakkerij!N15</f>
        <v>0</v>
      </c>
      <c r="D67" t="str">
        <f>Stadsbakkerij!P15</f>
        <v/>
      </c>
    </row>
    <row r="68" spans="1:4" x14ac:dyDescent="0.25">
      <c r="A68" t="str">
        <f>IF(C68&gt;0,COUNTIF(A$8:A67,"&gt;0")+1,"")</f>
        <v/>
      </c>
      <c r="B68" t="s">
        <v>93</v>
      </c>
      <c r="C68">
        <f>Stadsbakkerij!N16</f>
        <v>0</v>
      </c>
      <c r="D68" t="str">
        <f>Stadsbakkerij!P16</f>
        <v/>
      </c>
    </row>
    <row r="69" spans="1:4" x14ac:dyDescent="0.25">
      <c r="A69" t="str">
        <f>IF(C69&gt;0,COUNTIF(A$8:A68,"&gt;0")+1,"")</f>
        <v/>
      </c>
      <c r="B69" t="s">
        <v>94</v>
      </c>
      <c r="C69">
        <f>Stadsbakkerij!N17</f>
        <v>0</v>
      </c>
      <c r="D69" t="str">
        <f>Stadsbakkerij!P17</f>
        <v/>
      </c>
    </row>
    <row r="70" spans="1:4" x14ac:dyDescent="0.25">
      <c r="A70" t="str">
        <f>IF(C70&gt;0,COUNTIF(A$8:A69,"&gt;0")+1,"")</f>
        <v/>
      </c>
      <c r="B70" t="s">
        <v>95</v>
      </c>
      <c r="C70">
        <f>Stadsbakkerij!N18</f>
        <v>0</v>
      </c>
      <c r="D70" t="str">
        <f>Stadsbakkerij!P18</f>
        <v/>
      </c>
    </row>
    <row r="71" spans="1:4" x14ac:dyDescent="0.25">
      <c r="A71" t="str">
        <f>IF(C71&gt;0,COUNTIF(A$8:A70,"&gt;0")+1,"")</f>
        <v/>
      </c>
      <c r="B71" t="s">
        <v>96</v>
      </c>
      <c r="C71">
        <f>Stadsbakkerij!N19</f>
        <v>0</v>
      </c>
      <c r="D71" t="str">
        <f>Stadsbakkerij!P19</f>
        <v/>
      </c>
    </row>
    <row r="72" spans="1:4" x14ac:dyDescent="0.25">
      <c r="A72" t="str">
        <f>IF(C72&gt;0,COUNTIF(A$8:A71,"&gt;0")+1,"")</f>
        <v/>
      </c>
      <c r="B72" t="s">
        <v>97</v>
      </c>
      <c r="C72">
        <f>Stadsbakkerij!N20</f>
        <v>0</v>
      </c>
      <c r="D72" t="str">
        <f>Stadsbakkerij!P20</f>
        <v/>
      </c>
    </row>
    <row r="73" spans="1:4" x14ac:dyDescent="0.25">
      <c r="A73" t="str">
        <f>IF(C73&gt;0,COUNTIF(A$8:A72,"&gt;0")+1,"")</f>
        <v/>
      </c>
      <c r="B73" t="s">
        <v>20</v>
      </c>
      <c r="C73">
        <f>Stadsbakkerij!N21</f>
        <v>0</v>
      </c>
      <c r="D73" t="str">
        <f>Stadsbakkerij!P21</f>
        <v/>
      </c>
    </row>
    <row r="74" spans="1:4" x14ac:dyDescent="0.25">
      <c r="A74" t="str">
        <f>IF(C74&gt;0,COUNTIF(A$8:A73,"&gt;0")+1,"")</f>
        <v/>
      </c>
      <c r="B74" t="s">
        <v>21</v>
      </c>
      <c r="C74">
        <f>Stadsbakkerij!N22</f>
        <v>0</v>
      </c>
      <c r="D74" t="str">
        <f>Stadsbakkerij!P22</f>
        <v/>
      </c>
    </row>
    <row r="75" spans="1:4" x14ac:dyDescent="0.25">
      <c r="A75" t="str">
        <f>IF(C75&gt;0,COUNTIF(A$8:A74,"&gt;0")+1,"")</f>
        <v/>
      </c>
      <c r="B75" t="s">
        <v>23</v>
      </c>
      <c r="C75">
        <f>Stadsbakkerij!N23</f>
        <v>0</v>
      </c>
      <c r="D75" t="str">
        <f>Stadsbakkerij!P23</f>
        <v/>
      </c>
    </row>
    <row r="76" spans="1:4" x14ac:dyDescent="0.25">
      <c r="A76" t="str">
        <f>IF(C76&gt;0,COUNTIF(A$8:A75,"&gt;0")+1,"")</f>
        <v/>
      </c>
      <c r="B76" t="s">
        <v>25</v>
      </c>
      <c r="C76">
        <f>Stadsbakkerij!N24</f>
        <v>0</v>
      </c>
      <c r="D76" t="str">
        <f>Stadsbakkerij!P24</f>
        <v/>
      </c>
    </row>
    <row r="77" spans="1:4" x14ac:dyDescent="0.25">
      <c r="A77" t="str">
        <f>IF(C77&gt;0,COUNTIF(A$8:A76,"&gt;0")+1,"")</f>
        <v/>
      </c>
      <c r="B77" t="s">
        <v>27</v>
      </c>
      <c r="C77">
        <f>Stadsbakkerij!N25</f>
        <v>0</v>
      </c>
      <c r="D77" t="str">
        <f>Stadsbakkerij!P25</f>
        <v/>
      </c>
    </row>
    <row r="78" spans="1:4" x14ac:dyDescent="0.25">
      <c r="A78" t="str">
        <f>IF(C78&gt;0,COUNTIF(A$8:A77,"&gt;0")+1,"")</f>
        <v/>
      </c>
      <c r="B78" t="s">
        <v>36</v>
      </c>
      <c r="C78">
        <f>Stadsbakkerij!N28</f>
        <v>0</v>
      </c>
      <c r="D78" t="str">
        <f>Stadsbakkerij!P28</f>
        <v/>
      </c>
    </row>
    <row r="79" spans="1:4" x14ac:dyDescent="0.25">
      <c r="A79" t="str">
        <f>IF(C79&gt;0,COUNTIF(A$8:A78,"&gt;0")+1,"")</f>
        <v/>
      </c>
      <c r="B79" t="s">
        <v>38</v>
      </c>
      <c r="C79">
        <f>Stadsbakkerij!N29</f>
        <v>0</v>
      </c>
      <c r="D79" t="str">
        <f>Stadsbakkerij!P29</f>
        <v/>
      </c>
    </row>
    <row r="80" spans="1:4" x14ac:dyDescent="0.25">
      <c r="A80" t="str">
        <f>IF(C80&gt;0,COUNTIF(A$8:A79,"&gt;0")+1,"")</f>
        <v/>
      </c>
      <c r="B80" t="s">
        <v>40</v>
      </c>
      <c r="C80">
        <f>Stadsbakkerij!N30</f>
        <v>0</v>
      </c>
      <c r="D80" t="str">
        <f>Stadsbakkerij!P30</f>
        <v/>
      </c>
    </row>
    <row r="81" spans="1:4" x14ac:dyDescent="0.25">
      <c r="A81" t="str">
        <f>IF(C81&gt;0,COUNTIF(A$8:A80,"&gt;0")+1,"")</f>
        <v/>
      </c>
      <c r="B81" t="s">
        <v>42</v>
      </c>
      <c r="C81">
        <f>Stadsbakkerij!N31</f>
        <v>0</v>
      </c>
      <c r="D81" t="str">
        <f>Stadsbakkerij!P31</f>
        <v/>
      </c>
    </row>
    <row r="82" spans="1:4" x14ac:dyDescent="0.25">
      <c r="A82" t="str">
        <f>IF(C82&gt;0,COUNTIF(A$8:A81,"&gt;0")+1,"")</f>
        <v/>
      </c>
      <c r="B82" t="s">
        <v>47</v>
      </c>
      <c r="C82">
        <f>Stadsbakkerij!N34</f>
        <v>0</v>
      </c>
      <c r="D82" t="str">
        <f>Stadsbakkerij!P34</f>
        <v/>
      </c>
    </row>
    <row r="83" spans="1:4" x14ac:dyDescent="0.25">
      <c r="A83" t="str">
        <f>IF(C83&gt;0,COUNTIF(A$8:A82,"&gt;0")+1,"")</f>
        <v/>
      </c>
      <c r="B83" t="s">
        <v>49</v>
      </c>
      <c r="C83">
        <f>Stadsbakkerij!N35</f>
        <v>0</v>
      </c>
      <c r="D83" t="str">
        <f>Stadsbakkerij!P35</f>
        <v/>
      </c>
    </row>
    <row r="84" spans="1:4" x14ac:dyDescent="0.25">
      <c r="A84" t="str">
        <f>IF(C84&gt;0,COUNTIF(A$8:A83,"&gt;0")+1,"")</f>
        <v/>
      </c>
      <c r="B84" t="s">
        <v>51</v>
      </c>
      <c r="C84">
        <f>Stadsbakkerij!N36</f>
        <v>0</v>
      </c>
      <c r="D84" t="str">
        <f>Stadsbakkerij!P36</f>
        <v/>
      </c>
    </row>
    <row r="85" spans="1:4" x14ac:dyDescent="0.25">
      <c r="A85" t="str">
        <f>IF(C85&gt;0,COUNTIF(A$8:A84,"&gt;0")+1,"")</f>
        <v/>
      </c>
      <c r="B85" t="s">
        <v>53</v>
      </c>
      <c r="C85">
        <f>Stadsbakkerij!N37</f>
        <v>0</v>
      </c>
      <c r="D85" t="str">
        <f>Stadsbakkerij!P37</f>
        <v/>
      </c>
    </row>
    <row r="86" spans="1:4" x14ac:dyDescent="0.25">
      <c r="A86" t="str">
        <f>IF(C86&gt;0,COUNTIF(A$8:A85,"&gt;0")+1,"")</f>
        <v/>
      </c>
      <c r="B86" t="s">
        <v>55</v>
      </c>
      <c r="C86">
        <f>Stadsbakkerij!N38</f>
        <v>0</v>
      </c>
      <c r="D86" t="str">
        <f>Stadsbakkerij!P38</f>
        <v/>
      </c>
    </row>
    <row r="87" spans="1:4" x14ac:dyDescent="0.25">
      <c r="A87" t="str">
        <f>IF(C87&gt;0,COUNTIF(A$8:A86,"&gt;0")+1,"")</f>
        <v/>
      </c>
      <c r="B87" t="s">
        <v>57</v>
      </c>
      <c r="C87">
        <f>Stadsbakkerij!N39</f>
        <v>0</v>
      </c>
      <c r="D87" t="str">
        <f>Stadsbakkerij!P39</f>
        <v/>
      </c>
    </row>
    <row r="88" spans="1:4" x14ac:dyDescent="0.25">
      <c r="A88" t="str">
        <f>IF(C88&gt;0,COUNTIF(A$8:A87,"&gt;0")+1,"")</f>
        <v/>
      </c>
      <c r="B88" t="s">
        <v>59</v>
      </c>
      <c r="C88">
        <f>Stadsbakkerij!N40</f>
        <v>0</v>
      </c>
      <c r="D88" t="str">
        <f>Stadsbakkerij!P40</f>
        <v/>
      </c>
    </row>
    <row r="89" spans="1:4" x14ac:dyDescent="0.25">
      <c r="A89" t="str">
        <f>IF(C89&gt;0,COUNTIF(A$8:A88,"&gt;0")+1,"")</f>
        <v/>
      </c>
      <c r="B89" t="s">
        <v>61</v>
      </c>
      <c r="C89">
        <f>Stadsbakkerij!N41</f>
        <v>0</v>
      </c>
      <c r="D89" t="str">
        <f>Stadsbakkerij!P41</f>
        <v/>
      </c>
    </row>
    <row r="90" spans="1:4" x14ac:dyDescent="0.25">
      <c r="A90" t="str">
        <f>IF(C90&gt;0,COUNTIF(A$8:A89,"&gt;0")+1,"")</f>
        <v/>
      </c>
      <c r="B90" t="s">
        <v>103</v>
      </c>
      <c r="C90">
        <f>Stadsbakkerij!N44</f>
        <v>0</v>
      </c>
      <c r="D90" t="str">
        <f>Stadsbakkerij!P44</f>
        <v/>
      </c>
    </row>
    <row r="91" spans="1:4" x14ac:dyDescent="0.25">
      <c r="A91" t="str">
        <f>IF(C91&gt;0,COUNTIF(A$8:A90,"&gt;0")+1,"")</f>
        <v/>
      </c>
      <c r="B91" t="s">
        <v>66</v>
      </c>
      <c r="C91">
        <f>Stadsbakkerij!N45</f>
        <v>0</v>
      </c>
      <c r="D91" t="str">
        <f>Stadsbakkerij!P45</f>
        <v/>
      </c>
    </row>
    <row r="92" spans="1:4" x14ac:dyDescent="0.25">
      <c r="A92" t="str">
        <f>IF(C92&gt;0,COUNTIF(A$8:A91,"&gt;0")+1,"")</f>
        <v/>
      </c>
      <c r="B92" t="s">
        <v>68</v>
      </c>
      <c r="C92">
        <f>Stadsbakkerij!N46</f>
        <v>0</v>
      </c>
      <c r="D92" t="str">
        <f>Stadsbakkerij!P46</f>
        <v/>
      </c>
    </row>
    <row r="93" spans="1:4" x14ac:dyDescent="0.25">
      <c r="A93" t="str">
        <f>IF(C93&gt;0,COUNTIF(A$8:A92,"&gt;0")+1,"")</f>
        <v/>
      </c>
      <c r="B93" t="s">
        <v>98</v>
      </c>
      <c r="C93">
        <f>Stadsbakkerij!N47</f>
        <v>0</v>
      </c>
      <c r="D93" t="str">
        <f>Stadsbakkerij!P47</f>
        <v/>
      </c>
    </row>
    <row r="94" spans="1:4" x14ac:dyDescent="0.25">
      <c r="A94" t="str">
        <f>IF(C94&gt;0,COUNTIF(A$8:A93,"&gt;0")+1,"")</f>
        <v/>
      </c>
      <c r="B94" t="s">
        <v>99</v>
      </c>
      <c r="C94">
        <f>Stadsbakkerij!N50</f>
        <v>0</v>
      </c>
      <c r="D94" t="str">
        <f>Stadsbakkerij!P50</f>
        <v/>
      </c>
    </row>
    <row r="95" spans="1:4" x14ac:dyDescent="0.25">
      <c r="A95" t="str">
        <f>IF(C95&gt;0,COUNTIF(A$8:A94,"&gt;0")+1,"")</f>
        <v/>
      </c>
      <c r="B95" t="s">
        <v>100</v>
      </c>
      <c r="C95">
        <f>Stadsbakkerij!N51</f>
        <v>0</v>
      </c>
      <c r="D95" t="str">
        <f>Stadsbakkerij!P51</f>
        <v/>
      </c>
    </row>
    <row r="96" spans="1:4" x14ac:dyDescent="0.25">
      <c r="A96" t="str">
        <f>IF(C96&gt;0,COUNTIF(A$8:A95,"&gt;0")+1,"")</f>
        <v/>
      </c>
      <c r="B96" t="s">
        <v>101</v>
      </c>
      <c r="C96">
        <f>Stadsbakkerij!N52</f>
        <v>0</v>
      </c>
      <c r="D96" t="str">
        <f>Stadsbakkerij!P52</f>
        <v/>
      </c>
    </row>
    <row r="97" spans="1:4" x14ac:dyDescent="0.25">
      <c r="A97" t="str">
        <f>IF(C97&gt;0,COUNTIF(A$8:A96,"&gt;0")+1,"")</f>
        <v/>
      </c>
      <c r="B97" t="s">
        <v>79</v>
      </c>
      <c r="C97">
        <f>Stadsbakkerij!N53</f>
        <v>0</v>
      </c>
      <c r="D97" t="str">
        <f>Stadsbakkerij!P53</f>
        <v/>
      </c>
    </row>
    <row r="98" spans="1:4" x14ac:dyDescent="0.25">
      <c r="A98" t="str">
        <f>IF(C98&gt;0,COUNTIF(A$8:A97,"&gt;0")+1,"")</f>
        <v/>
      </c>
      <c r="B98" t="s">
        <v>80</v>
      </c>
      <c r="C98">
        <f>Stadsbakkerij!N54</f>
        <v>0</v>
      </c>
      <c r="D98" t="str">
        <f>Stadsbakkerij!P54</f>
        <v/>
      </c>
    </row>
    <row r="99" spans="1:4" x14ac:dyDescent="0.25">
      <c r="A99" t="str">
        <f>IF(C99&gt;0,COUNTIF(A$8:A98,"&gt;0")+1,"")</f>
        <v/>
      </c>
      <c r="B99" t="s">
        <v>102</v>
      </c>
      <c r="C99">
        <f>Stadsbakkerij!N55</f>
        <v>0</v>
      </c>
      <c r="D99" t="str">
        <f>Stadsbakkerij!P55</f>
        <v/>
      </c>
    </row>
    <row r="100" spans="1:4" x14ac:dyDescent="0.25">
      <c r="A100" t="str">
        <f>IF(C100&gt;0,COUNTIF(A$8:A99,"&gt;0")+1,"")</f>
        <v/>
      </c>
      <c r="B100" t="s">
        <v>74</v>
      </c>
      <c r="C100">
        <f>Stadsbakkerij!N56</f>
        <v>0</v>
      </c>
      <c r="D100" t="str">
        <f>Stadsbakkerij!P56</f>
        <v/>
      </c>
    </row>
    <row r="101" spans="1:4" x14ac:dyDescent="0.25">
      <c r="A101" t="str">
        <f>IF(C101&gt;0,COUNTIF(A$8:A100,"&gt;0")+1,"")</f>
        <v/>
      </c>
      <c r="B101" t="s">
        <v>20</v>
      </c>
      <c r="C101">
        <f>Stadsbakkerij!N57</f>
        <v>0</v>
      </c>
      <c r="D101" t="str">
        <f>Stadsbakkerij!P57</f>
        <v/>
      </c>
    </row>
    <row r="102" spans="1:4" x14ac:dyDescent="0.25">
      <c r="A102" t="str">
        <f>IF(C102&gt;0,COUNTIF(A$8:A101,"&gt;0")+1,"")</f>
        <v/>
      </c>
      <c r="B102" t="s">
        <v>29</v>
      </c>
      <c r="C102">
        <f>Stadsbakkerij!N60</f>
        <v>0</v>
      </c>
      <c r="D102" t="str">
        <f>Stadsbakkerij!P60</f>
        <v/>
      </c>
    </row>
    <row r="103" spans="1:4" x14ac:dyDescent="0.25">
      <c r="A103" t="str">
        <f>IF(C103&gt;0,COUNTIF(A$8:A102,"&gt;0")+1,"")</f>
        <v/>
      </c>
      <c r="B103" t="s">
        <v>31</v>
      </c>
      <c r="C103">
        <f>Stadsbakkerij!N64</f>
        <v>0</v>
      </c>
      <c r="D103" t="str">
        <f>Stadsbakkerij!P64</f>
        <v/>
      </c>
    </row>
    <row r="104" spans="1:4" x14ac:dyDescent="0.25">
      <c r="A104" t="str">
        <f>IF(C104&gt;0,COUNTIF(A$8:A103,"&gt;0")+1,"")</f>
        <v/>
      </c>
      <c r="B104" t="s">
        <v>32</v>
      </c>
      <c r="C104">
        <f>Stadsbakkerij!N69</f>
        <v>0</v>
      </c>
      <c r="D104" t="str">
        <f>Stadsbakkerij!P69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7"/>
  <sheetViews>
    <sheetView view="pageBreakPreview" zoomScaleNormal="100" zoomScaleSheetLayoutView="100" workbookViewId="0">
      <selection activeCell="H55" sqref="H55"/>
    </sheetView>
  </sheetViews>
  <sheetFormatPr defaultRowHeight="12.75" x14ac:dyDescent="0.2"/>
  <cols>
    <col min="1" max="1" width="3.7109375" style="47" customWidth="1"/>
    <col min="2" max="2" width="4.7109375" style="47" customWidth="1"/>
    <col min="3" max="3" width="13.42578125" style="47" customWidth="1"/>
    <col min="4" max="4" width="17.85546875" style="47" customWidth="1"/>
    <col min="5" max="5" width="14.42578125" style="47" customWidth="1"/>
    <col min="6" max="6" width="12.7109375" style="47" customWidth="1"/>
    <col min="7" max="7" width="9.140625" style="47"/>
    <col min="8" max="8" width="11" style="47" customWidth="1"/>
    <col min="9" max="9" width="6.140625" style="47" customWidth="1"/>
    <col min="10" max="10" width="4.7109375" style="47" customWidth="1"/>
    <col min="11" max="16384" width="9.140625" style="47"/>
  </cols>
  <sheetData>
    <row r="2" spans="2:9" x14ac:dyDescent="0.2">
      <c r="B2" s="38"/>
      <c r="C2" s="39"/>
      <c r="D2" s="39"/>
      <c r="E2" s="39"/>
      <c r="F2" s="39"/>
      <c r="G2" s="39"/>
      <c r="H2" s="39"/>
      <c r="I2" s="40"/>
    </row>
    <row r="3" spans="2:9" ht="20.25" x14ac:dyDescent="0.3">
      <c r="B3" s="41"/>
      <c r="C3" s="26" t="s">
        <v>145</v>
      </c>
      <c r="D3" s="24"/>
      <c r="E3" s="24"/>
      <c r="F3" s="24"/>
      <c r="G3" s="24" t="s">
        <v>128</v>
      </c>
      <c r="H3" s="24"/>
      <c r="I3" s="42"/>
    </row>
    <row r="4" spans="2:9" x14ac:dyDescent="0.2">
      <c r="B4" s="41"/>
      <c r="C4" s="24"/>
      <c r="D4" s="24"/>
      <c r="E4" s="24"/>
      <c r="F4" s="24"/>
      <c r="G4" s="24" t="s">
        <v>129</v>
      </c>
      <c r="H4" s="24"/>
      <c r="I4" s="42"/>
    </row>
    <row r="5" spans="2:9" x14ac:dyDescent="0.2">
      <c r="B5" s="41"/>
      <c r="C5" s="24"/>
      <c r="D5" s="24"/>
      <c r="E5" s="24"/>
      <c r="F5" s="24"/>
      <c r="G5" s="24" t="s">
        <v>130</v>
      </c>
      <c r="H5" s="24"/>
      <c r="I5" s="42"/>
    </row>
    <row r="6" spans="2:9" x14ac:dyDescent="0.2">
      <c r="B6" s="41"/>
      <c r="C6" s="24"/>
      <c r="D6" s="24"/>
      <c r="E6" s="24"/>
      <c r="F6" s="24"/>
      <c r="G6" s="24" t="s">
        <v>131</v>
      </c>
      <c r="H6" s="24"/>
      <c r="I6" s="42"/>
    </row>
    <row r="7" spans="2:9" x14ac:dyDescent="0.2">
      <c r="B7" s="41"/>
      <c r="C7" s="24"/>
      <c r="D7" s="24"/>
      <c r="E7" s="24"/>
      <c r="F7" s="24"/>
      <c r="G7" s="24"/>
      <c r="H7" s="24"/>
      <c r="I7" s="42"/>
    </row>
    <row r="8" spans="2:9" x14ac:dyDescent="0.2">
      <c r="B8" s="41"/>
      <c r="C8" s="24"/>
      <c r="D8" s="24"/>
      <c r="E8" s="24"/>
      <c r="F8" s="24"/>
      <c r="G8" s="24"/>
      <c r="H8" s="24"/>
      <c r="I8" s="42"/>
    </row>
    <row r="9" spans="2:9" x14ac:dyDescent="0.2">
      <c r="B9" s="41"/>
      <c r="C9" s="24" t="s">
        <v>136</v>
      </c>
      <c r="D9" s="24" t="s">
        <v>137</v>
      </c>
      <c r="E9" s="24"/>
      <c r="F9" s="24" t="s">
        <v>138</v>
      </c>
      <c r="G9" s="24"/>
      <c r="H9" s="24"/>
      <c r="I9" s="42"/>
    </row>
    <row r="10" spans="2:9" x14ac:dyDescent="0.2">
      <c r="B10" s="41"/>
      <c r="C10" s="24" t="s">
        <v>139</v>
      </c>
      <c r="D10" s="27">
        <f ca="1">TODAY()</f>
        <v>42353</v>
      </c>
      <c r="E10" s="24"/>
      <c r="F10" s="24"/>
      <c r="G10" s="24"/>
      <c r="H10" s="27"/>
      <c r="I10" s="42"/>
    </row>
    <row r="11" spans="2:9" x14ac:dyDescent="0.2">
      <c r="B11" s="41"/>
      <c r="C11" s="24"/>
      <c r="D11" s="24"/>
      <c r="E11" s="24"/>
      <c r="F11" s="24"/>
      <c r="G11" s="24"/>
      <c r="H11" s="24"/>
      <c r="I11" s="42"/>
    </row>
    <row r="12" spans="2:9" x14ac:dyDescent="0.2">
      <c r="B12" s="41"/>
      <c r="C12" s="24" t="s">
        <v>115</v>
      </c>
      <c r="D12" s="24" t="str">
        <f>Rij!C1</f>
        <v/>
      </c>
      <c r="E12" s="24"/>
      <c r="F12" s="24" t="s">
        <v>119</v>
      </c>
      <c r="G12" s="24" t="str">
        <f>Rij!C5</f>
        <v>Markt 21, Brouwershaven</v>
      </c>
      <c r="H12" s="24"/>
      <c r="I12" s="42"/>
    </row>
    <row r="13" spans="2:9" x14ac:dyDescent="0.2">
      <c r="B13" s="41"/>
      <c r="C13" s="24" t="s">
        <v>117</v>
      </c>
      <c r="D13" s="24" t="str">
        <f>Rij!C2</f>
        <v/>
      </c>
      <c r="E13" s="24"/>
      <c r="F13" s="24"/>
      <c r="G13" s="24"/>
      <c r="H13" s="24"/>
      <c r="I13" s="42"/>
    </row>
    <row r="14" spans="2:9" x14ac:dyDescent="0.2">
      <c r="B14" s="41"/>
      <c r="C14" s="24" t="s">
        <v>118</v>
      </c>
      <c r="D14" s="24" t="str">
        <f>Rij!C3</f>
        <v/>
      </c>
      <c r="E14" s="24"/>
      <c r="F14" s="24" t="s">
        <v>120</v>
      </c>
      <c r="G14" s="24" t="str">
        <f>Rij!C6</f>
        <v/>
      </c>
      <c r="H14" s="24"/>
      <c r="I14" s="42"/>
    </row>
    <row r="15" spans="2:9" x14ac:dyDescent="0.2">
      <c r="B15" s="41"/>
      <c r="C15" s="24" t="s">
        <v>146</v>
      </c>
      <c r="D15" s="24" t="str">
        <f>Rij!C4</f>
        <v/>
      </c>
      <c r="E15" s="24"/>
      <c r="F15" s="24" t="s">
        <v>140</v>
      </c>
      <c r="G15" s="24"/>
      <c r="H15" s="24"/>
      <c r="I15" s="42"/>
    </row>
    <row r="16" spans="2:9" x14ac:dyDescent="0.2">
      <c r="B16" s="41"/>
      <c r="C16" s="24"/>
      <c r="D16" s="24"/>
      <c r="E16" s="24"/>
      <c r="F16" s="24"/>
      <c r="G16" s="24"/>
      <c r="H16" s="24"/>
      <c r="I16" s="42"/>
    </row>
    <row r="17" spans="2:9" x14ac:dyDescent="0.2">
      <c r="B17" s="41"/>
      <c r="C17" s="25" t="s">
        <v>141</v>
      </c>
      <c r="D17" s="24"/>
      <c r="E17" s="24"/>
      <c r="F17" s="24"/>
      <c r="G17" s="24"/>
      <c r="H17" s="24"/>
      <c r="I17" s="42"/>
    </row>
    <row r="18" spans="2:9" x14ac:dyDescent="0.2">
      <c r="B18" s="41"/>
      <c r="C18" s="24"/>
      <c r="D18" s="24"/>
      <c r="E18" s="24"/>
      <c r="F18" s="24"/>
      <c r="G18" s="24"/>
      <c r="H18" s="24"/>
      <c r="I18" s="42"/>
    </row>
    <row r="19" spans="2:9" x14ac:dyDescent="0.2">
      <c r="B19" s="41"/>
      <c r="C19" s="28" t="s">
        <v>142</v>
      </c>
      <c r="D19" s="24"/>
      <c r="E19" s="24"/>
      <c r="F19" s="29" t="s">
        <v>2</v>
      </c>
      <c r="G19" s="30"/>
      <c r="H19" s="31" t="s">
        <v>1</v>
      </c>
      <c r="I19" s="42"/>
    </row>
    <row r="20" spans="2:9" x14ac:dyDescent="0.2">
      <c r="B20" s="41"/>
      <c r="C20" s="24"/>
      <c r="D20" s="24"/>
      <c r="E20" s="24"/>
      <c r="F20" s="24"/>
      <c r="G20" s="24"/>
      <c r="H20" s="32"/>
      <c r="I20" s="42"/>
    </row>
    <row r="21" spans="2:9" x14ac:dyDescent="0.2">
      <c r="B21" s="43">
        <v>1</v>
      </c>
      <c r="C21" s="33" t="str">
        <f>IFERROR(VLOOKUP(B21,Rij!A$8:D$104,2,FALSE),"")</f>
        <v/>
      </c>
      <c r="D21" s="24"/>
      <c r="E21" s="24"/>
      <c r="F21" s="30" t="str">
        <f>IFERROR(VLOOKUP(B21,Rij!A$8:D$104,3,FALSE),"")</f>
        <v/>
      </c>
      <c r="G21" s="24"/>
      <c r="H21" s="34" t="str">
        <f>IFERROR(VLOOKUP(B21,Rij!A$8:D$104,4,FALSE),"")</f>
        <v/>
      </c>
      <c r="I21" s="42"/>
    </row>
    <row r="22" spans="2:9" x14ac:dyDescent="0.2">
      <c r="B22" s="43">
        <v>2</v>
      </c>
      <c r="C22" s="33" t="str">
        <f>IFERROR(VLOOKUP(B22,Rij!A$8:D$104,2,FALSE),"")</f>
        <v/>
      </c>
      <c r="D22" s="24"/>
      <c r="E22" s="24"/>
      <c r="F22" s="30" t="str">
        <f>IFERROR(VLOOKUP(B22,Rij!A$8:D$104,3,FALSE),"")</f>
        <v/>
      </c>
      <c r="G22" s="24"/>
      <c r="H22" s="34" t="str">
        <f>IFERROR(VLOOKUP(B22,Rij!A$8:D$104,4,FALSE),"")</f>
        <v/>
      </c>
      <c r="I22" s="42"/>
    </row>
    <row r="23" spans="2:9" x14ac:dyDescent="0.2">
      <c r="B23" s="43">
        <v>3</v>
      </c>
      <c r="C23" s="33" t="str">
        <f>IFERROR(VLOOKUP(B23,Rij!A$8:D$104,2,FALSE),"")</f>
        <v/>
      </c>
      <c r="D23" s="24"/>
      <c r="E23" s="24"/>
      <c r="F23" s="30" t="str">
        <f>IFERROR(VLOOKUP(B23,Rij!A$8:D$104,3,FALSE),"")</f>
        <v/>
      </c>
      <c r="G23" s="24"/>
      <c r="H23" s="34" t="str">
        <f>IFERROR(VLOOKUP(B23,Rij!A$8:D$104,4,FALSE),"")</f>
        <v/>
      </c>
      <c r="I23" s="42"/>
    </row>
    <row r="24" spans="2:9" x14ac:dyDescent="0.2">
      <c r="B24" s="43">
        <v>4</v>
      </c>
      <c r="C24" s="33" t="str">
        <f>IFERROR(VLOOKUP(B24,Rij!A$8:D$104,2,FALSE),"")</f>
        <v/>
      </c>
      <c r="D24" s="24"/>
      <c r="E24" s="24"/>
      <c r="F24" s="30" t="str">
        <f>IFERROR(VLOOKUP(B24,Rij!A$8:D$104,3,FALSE),"")</f>
        <v/>
      </c>
      <c r="G24" s="24"/>
      <c r="H24" s="34" t="str">
        <f>IFERROR(VLOOKUP(B24,Rij!A$8:D$104,4,FALSE),"")</f>
        <v/>
      </c>
      <c r="I24" s="42"/>
    </row>
    <row r="25" spans="2:9" x14ac:dyDescent="0.2">
      <c r="B25" s="43">
        <v>5</v>
      </c>
      <c r="C25" s="33" t="str">
        <f>IFERROR(VLOOKUP(B25,Rij!A$8:D$104,2,FALSE),"")</f>
        <v/>
      </c>
      <c r="D25" s="24"/>
      <c r="E25" s="24"/>
      <c r="F25" s="30" t="str">
        <f>IFERROR(VLOOKUP(B25,Rij!A$8:D$104,3,FALSE),"")</f>
        <v/>
      </c>
      <c r="G25" s="24"/>
      <c r="H25" s="34" t="str">
        <f>IFERROR(VLOOKUP(B25,Rij!A$8:D$104,4,FALSE),"")</f>
        <v/>
      </c>
      <c r="I25" s="42"/>
    </row>
    <row r="26" spans="2:9" x14ac:dyDescent="0.2">
      <c r="B26" s="43">
        <v>6</v>
      </c>
      <c r="C26" s="33" t="str">
        <f>IFERROR(VLOOKUP(B26,Rij!A$8:D$104,2,FALSE),"")</f>
        <v/>
      </c>
      <c r="D26" s="24"/>
      <c r="E26" s="24"/>
      <c r="F26" s="30" t="str">
        <f>IFERROR(VLOOKUP(B26,Rij!A$8:D$104,3,FALSE),"")</f>
        <v/>
      </c>
      <c r="G26" s="24"/>
      <c r="H26" s="34" t="str">
        <f>IFERROR(VLOOKUP(B26,Rij!A$8:D$104,4,FALSE),"")</f>
        <v/>
      </c>
      <c r="I26" s="42"/>
    </row>
    <row r="27" spans="2:9" x14ac:dyDescent="0.2">
      <c r="B27" s="43">
        <v>7</v>
      </c>
      <c r="C27" s="33" t="str">
        <f>IFERROR(VLOOKUP(B27,Rij!A$8:D$104,2,FALSE),"")</f>
        <v/>
      </c>
      <c r="D27" s="24"/>
      <c r="E27" s="24"/>
      <c r="F27" s="30" t="str">
        <f>IFERROR(VLOOKUP(B27,Rij!A$8:D$104,3,FALSE),"")</f>
        <v/>
      </c>
      <c r="G27" s="24"/>
      <c r="H27" s="34" t="str">
        <f>IFERROR(VLOOKUP(B27,Rij!A$8:D$104,4,FALSE),"")</f>
        <v/>
      </c>
      <c r="I27" s="42"/>
    </row>
    <row r="28" spans="2:9" x14ac:dyDescent="0.2">
      <c r="B28" s="43">
        <v>8</v>
      </c>
      <c r="C28" s="33" t="str">
        <f>IFERROR(VLOOKUP(B28,Rij!A$8:D$104,2,FALSE),"")</f>
        <v/>
      </c>
      <c r="D28" s="24"/>
      <c r="E28" s="24"/>
      <c r="F28" s="30" t="str">
        <f>IFERROR(VLOOKUP(B28,Rij!A$8:D$104,3,FALSE),"")</f>
        <v/>
      </c>
      <c r="G28" s="24"/>
      <c r="H28" s="34" t="str">
        <f>IFERROR(VLOOKUP(B28,Rij!A$8:D$104,4,FALSE),"")</f>
        <v/>
      </c>
      <c r="I28" s="42"/>
    </row>
    <row r="29" spans="2:9" x14ac:dyDescent="0.2">
      <c r="B29" s="43">
        <v>9</v>
      </c>
      <c r="C29" s="33" t="str">
        <f>IFERROR(VLOOKUP(B29,Rij!A$8:D$104,2,FALSE),"")</f>
        <v/>
      </c>
      <c r="D29" s="24"/>
      <c r="E29" s="24"/>
      <c r="F29" s="30" t="str">
        <f>IFERROR(VLOOKUP(B29,Rij!A$8:D$104,3,FALSE),"")</f>
        <v/>
      </c>
      <c r="G29" s="24"/>
      <c r="H29" s="34" t="str">
        <f>IFERROR(VLOOKUP(B29,Rij!A$8:D$104,4,FALSE),"")</f>
        <v/>
      </c>
      <c r="I29" s="42"/>
    </row>
    <row r="30" spans="2:9" x14ac:dyDescent="0.2">
      <c r="B30" s="43">
        <v>10</v>
      </c>
      <c r="C30" s="33" t="str">
        <f>IFERROR(VLOOKUP(B30,Rij!A$8:D$104,2,FALSE),"")</f>
        <v/>
      </c>
      <c r="D30" s="24"/>
      <c r="E30" s="24"/>
      <c r="F30" s="30" t="str">
        <f>IFERROR(VLOOKUP(B30,Rij!A$8:D$104,3,FALSE),"")</f>
        <v/>
      </c>
      <c r="G30" s="24"/>
      <c r="H30" s="34" t="str">
        <f>IFERROR(VLOOKUP(B30,Rij!A$8:D$104,4,FALSE),"")</f>
        <v/>
      </c>
      <c r="I30" s="42"/>
    </row>
    <row r="31" spans="2:9" x14ac:dyDescent="0.2">
      <c r="B31" s="43">
        <v>11</v>
      </c>
      <c r="C31" s="33" t="str">
        <f>IFERROR(VLOOKUP(B31,Rij!A$8:D$104,2,FALSE),"")</f>
        <v/>
      </c>
      <c r="D31" s="24"/>
      <c r="E31" s="24"/>
      <c r="F31" s="30" t="str">
        <f>IFERROR(VLOOKUP(B31,Rij!A$8:D$104,3,FALSE),"")</f>
        <v/>
      </c>
      <c r="G31" s="24"/>
      <c r="H31" s="34" t="str">
        <f>IFERROR(VLOOKUP(B31,Rij!A$8:D$104,4,FALSE),"")</f>
        <v/>
      </c>
      <c r="I31" s="42"/>
    </row>
    <row r="32" spans="2:9" x14ac:dyDescent="0.2">
      <c r="B32" s="43">
        <v>12</v>
      </c>
      <c r="C32" s="33" t="str">
        <f>IFERROR(VLOOKUP(B32,Rij!A$8:D$104,2,FALSE),"")</f>
        <v/>
      </c>
      <c r="D32" s="24"/>
      <c r="E32" s="24"/>
      <c r="F32" s="30" t="str">
        <f>IFERROR(VLOOKUP(B32,Rij!A$8:D$104,3,FALSE),"")</f>
        <v/>
      </c>
      <c r="G32" s="24"/>
      <c r="H32" s="34" t="str">
        <f>IFERROR(VLOOKUP(B32,Rij!A$8:D$104,4,FALSE),"")</f>
        <v/>
      </c>
      <c r="I32" s="42"/>
    </row>
    <row r="33" spans="2:9" x14ac:dyDescent="0.2">
      <c r="B33" s="43">
        <v>13</v>
      </c>
      <c r="C33" s="33" t="str">
        <f>IFERROR(VLOOKUP(B33,Rij!A$8:D$104,2,FALSE),"")</f>
        <v/>
      </c>
      <c r="D33" s="24"/>
      <c r="E33" s="24"/>
      <c r="F33" s="30" t="str">
        <f>IFERROR(VLOOKUP(B33,Rij!A$8:D$104,3,FALSE),"")</f>
        <v/>
      </c>
      <c r="G33" s="24"/>
      <c r="H33" s="34" t="str">
        <f>IFERROR(VLOOKUP(B33,Rij!A$8:D$104,4,FALSE),"")</f>
        <v/>
      </c>
      <c r="I33" s="42"/>
    </row>
    <row r="34" spans="2:9" x14ac:dyDescent="0.2">
      <c r="B34" s="43">
        <v>14</v>
      </c>
      <c r="C34" s="33" t="str">
        <f>IFERROR(VLOOKUP(B34,Rij!A$8:D$104,2,FALSE),"")</f>
        <v/>
      </c>
      <c r="D34" s="24"/>
      <c r="E34" s="24"/>
      <c r="F34" s="30" t="str">
        <f>IFERROR(VLOOKUP(B34,Rij!A$8:D$104,3,FALSE),"")</f>
        <v/>
      </c>
      <c r="G34" s="24"/>
      <c r="H34" s="34" t="str">
        <f>IFERROR(VLOOKUP(B34,Rij!A$8:D$104,4,FALSE),"")</f>
        <v/>
      </c>
      <c r="I34" s="42"/>
    </row>
    <row r="35" spans="2:9" x14ac:dyDescent="0.2">
      <c r="B35" s="43">
        <v>15</v>
      </c>
      <c r="C35" s="33" t="str">
        <f>IFERROR(VLOOKUP(B35,Rij!A$8:D$104,2,FALSE),"")</f>
        <v/>
      </c>
      <c r="D35" s="24"/>
      <c r="E35" s="24"/>
      <c r="F35" s="30" t="str">
        <f>IFERROR(VLOOKUP(B35,Rij!A$8:D$104,3,FALSE),"")</f>
        <v/>
      </c>
      <c r="G35" s="24"/>
      <c r="H35" s="34" t="str">
        <f>IFERROR(VLOOKUP(B35,Rij!A$8:D$104,4,FALSE),"")</f>
        <v/>
      </c>
      <c r="I35" s="42"/>
    </row>
    <row r="36" spans="2:9" x14ac:dyDescent="0.2">
      <c r="B36" s="43">
        <v>16</v>
      </c>
      <c r="C36" s="33" t="str">
        <f>IFERROR(VLOOKUP(B36,Rij!A$8:D$104,2,FALSE),"")</f>
        <v/>
      </c>
      <c r="D36" s="24"/>
      <c r="E36" s="24"/>
      <c r="F36" s="30" t="str">
        <f>IFERROR(VLOOKUP(B36,Rij!A$8:D$104,3,FALSE),"")</f>
        <v/>
      </c>
      <c r="G36" s="24"/>
      <c r="H36" s="34" t="str">
        <f>IFERROR(VLOOKUP(B36,Rij!A$8:D$104,4,FALSE),"")</f>
        <v/>
      </c>
      <c r="I36" s="42"/>
    </row>
    <row r="37" spans="2:9" x14ac:dyDescent="0.2">
      <c r="B37" s="43">
        <v>17</v>
      </c>
      <c r="C37" s="33" t="str">
        <f>IFERROR(VLOOKUP(B37,Rij!A$8:D$104,2,FALSE),"")</f>
        <v/>
      </c>
      <c r="D37" s="24"/>
      <c r="E37" s="24"/>
      <c r="F37" s="30" t="str">
        <f>IFERROR(VLOOKUP(B37,Rij!A$8:D$104,3,FALSE),"")</f>
        <v/>
      </c>
      <c r="G37" s="24"/>
      <c r="H37" s="34" t="str">
        <f>IFERROR(VLOOKUP(B37,Rij!A$8:D$104,4,FALSE),"")</f>
        <v/>
      </c>
      <c r="I37" s="42"/>
    </row>
    <row r="38" spans="2:9" x14ac:dyDescent="0.2">
      <c r="B38" s="43">
        <v>18</v>
      </c>
      <c r="C38" s="33" t="str">
        <f>IFERROR(VLOOKUP(B38,Rij!A$8:D$104,2,FALSE),"")</f>
        <v/>
      </c>
      <c r="D38" s="24"/>
      <c r="E38" s="24"/>
      <c r="F38" s="30" t="str">
        <f>IFERROR(VLOOKUP(B38,Rij!A$8:D$104,3,FALSE),"")</f>
        <v/>
      </c>
      <c r="G38" s="24"/>
      <c r="H38" s="34" t="str">
        <f>IFERROR(VLOOKUP(B38,Rij!A$8:D$104,4,FALSE),"")</f>
        <v/>
      </c>
      <c r="I38" s="42"/>
    </row>
    <row r="39" spans="2:9" x14ac:dyDescent="0.2">
      <c r="B39" s="43">
        <v>19</v>
      </c>
      <c r="C39" s="33" t="str">
        <f>IFERROR(VLOOKUP(B39,Rij!A$8:D$104,2,FALSE),"")</f>
        <v/>
      </c>
      <c r="D39" s="24"/>
      <c r="E39" s="24"/>
      <c r="F39" s="30" t="str">
        <f>IFERROR(VLOOKUP(B39,Rij!A$8:D$104,3,FALSE),"")</f>
        <v/>
      </c>
      <c r="G39" s="24"/>
      <c r="H39" s="34" t="str">
        <f>IFERROR(VLOOKUP(B39,Rij!A$8:D$104,4,FALSE),"")</f>
        <v/>
      </c>
      <c r="I39" s="42"/>
    </row>
    <row r="40" spans="2:9" x14ac:dyDescent="0.2">
      <c r="B40" s="43">
        <v>20</v>
      </c>
      <c r="C40" s="33" t="str">
        <f>IFERROR(VLOOKUP(B40,Rij!A$8:D$104,2,FALSE),"")</f>
        <v/>
      </c>
      <c r="D40" s="24"/>
      <c r="E40" s="24"/>
      <c r="F40" s="30" t="str">
        <f>IFERROR(VLOOKUP(B40,Rij!A$8:D$104,3,FALSE),"")</f>
        <v/>
      </c>
      <c r="G40" s="24"/>
      <c r="H40" s="34" t="str">
        <f>IFERROR(VLOOKUP(B40,Rij!A$8:D$104,4,FALSE),"")</f>
        <v/>
      </c>
      <c r="I40" s="42"/>
    </row>
    <row r="41" spans="2:9" x14ac:dyDescent="0.2">
      <c r="B41" s="43">
        <v>21</v>
      </c>
      <c r="C41" s="33" t="str">
        <f>IFERROR(VLOOKUP(B41,Rij!A$8:D$104,2,FALSE),"")</f>
        <v/>
      </c>
      <c r="D41" s="24"/>
      <c r="E41" s="24"/>
      <c r="F41" s="30" t="str">
        <f>IFERROR(VLOOKUP(B41,Rij!A$8:D$104,3,FALSE),"")</f>
        <v/>
      </c>
      <c r="G41" s="24"/>
      <c r="H41" s="34" t="str">
        <f>IFERROR(VLOOKUP(B41,Rij!A$8:D$104,4,FALSE),"")</f>
        <v/>
      </c>
      <c r="I41" s="42"/>
    </row>
    <row r="42" spans="2:9" x14ac:dyDescent="0.2">
      <c r="B42" s="43">
        <v>22</v>
      </c>
      <c r="C42" s="33" t="str">
        <f>IFERROR(VLOOKUP(B42,Rij!A$8:D$104,2,FALSE),"")</f>
        <v/>
      </c>
      <c r="D42" s="24"/>
      <c r="E42" s="24"/>
      <c r="F42" s="30" t="str">
        <f>IFERROR(VLOOKUP(B42,Rij!A$8:D$104,3,FALSE),"")</f>
        <v/>
      </c>
      <c r="G42" s="24"/>
      <c r="H42" s="34" t="str">
        <f>IFERROR(VLOOKUP(B42,Rij!A$8:D$104,4,FALSE),"")</f>
        <v/>
      </c>
      <c r="I42" s="42"/>
    </row>
    <row r="43" spans="2:9" x14ac:dyDescent="0.2">
      <c r="B43" s="43">
        <v>23</v>
      </c>
      <c r="C43" s="33" t="str">
        <f>IFERROR(VLOOKUP(B43,Rij!A$8:D$104,2,FALSE),"")</f>
        <v/>
      </c>
      <c r="D43" s="24"/>
      <c r="E43" s="24"/>
      <c r="F43" s="30" t="str">
        <f>IFERROR(VLOOKUP(B43,Rij!A$8:D$104,3,FALSE),"")</f>
        <v/>
      </c>
      <c r="G43" s="24"/>
      <c r="H43" s="34" t="str">
        <f>IFERROR(VLOOKUP(B43,Rij!A$8:D$104,4,FALSE),"")</f>
        <v/>
      </c>
      <c r="I43" s="42"/>
    </row>
    <row r="44" spans="2:9" x14ac:dyDescent="0.2">
      <c r="B44" s="43">
        <v>24</v>
      </c>
      <c r="C44" s="33" t="str">
        <f>IFERROR(VLOOKUP(B44,Rij!A$8:D$104,2,FALSE),"")</f>
        <v/>
      </c>
      <c r="D44" s="24"/>
      <c r="E44" s="24"/>
      <c r="F44" s="30" t="str">
        <f>IFERROR(VLOOKUP(B44,Rij!A$8:D$104,3,FALSE),"")</f>
        <v/>
      </c>
      <c r="G44" s="24"/>
      <c r="H44" s="34" t="str">
        <f>IFERROR(VLOOKUP(B44,Rij!A$8:D$104,4,FALSE),"")</f>
        <v/>
      </c>
      <c r="I44" s="42"/>
    </row>
    <row r="45" spans="2:9" x14ac:dyDescent="0.2">
      <c r="B45" s="43">
        <v>25</v>
      </c>
      <c r="C45" s="33" t="str">
        <f>IFERROR(VLOOKUP(B45,Rij!A$8:D$104,2,FALSE),"")</f>
        <v/>
      </c>
      <c r="D45" s="24"/>
      <c r="E45" s="24"/>
      <c r="F45" s="30" t="str">
        <f>IFERROR(VLOOKUP(B45,Rij!A$8:D$104,3,FALSE),"")</f>
        <v/>
      </c>
      <c r="G45" s="24"/>
      <c r="H45" s="34" t="str">
        <f>IFERROR(VLOOKUP(B45,Rij!A$8:D$104,4,FALSE),"")</f>
        <v/>
      </c>
      <c r="I45" s="42"/>
    </row>
    <row r="46" spans="2:9" x14ac:dyDescent="0.2">
      <c r="B46" s="43">
        <v>26</v>
      </c>
      <c r="C46" s="33" t="str">
        <f>IFERROR(VLOOKUP(B46,Rij!A$8:D$104,2,FALSE),"")</f>
        <v/>
      </c>
      <c r="D46" s="24"/>
      <c r="E46" s="24"/>
      <c r="F46" s="30" t="str">
        <f>IFERROR(VLOOKUP(B46,Rij!A$8:D$104,3,FALSE),"")</f>
        <v/>
      </c>
      <c r="G46" s="24"/>
      <c r="H46" s="34" t="str">
        <f>IFERROR(VLOOKUP(B46,Rij!A$8:D$104,4,FALSE),"")</f>
        <v/>
      </c>
      <c r="I46" s="42"/>
    </row>
    <row r="47" spans="2:9" x14ac:dyDescent="0.2">
      <c r="B47" s="43">
        <v>27</v>
      </c>
      <c r="C47" s="33" t="str">
        <f>IFERROR(VLOOKUP(B47,Rij!A$8:D$104,2,FALSE),"")</f>
        <v/>
      </c>
      <c r="D47" s="24"/>
      <c r="E47" s="24"/>
      <c r="F47" s="30" t="str">
        <f>IFERROR(VLOOKUP(B47,Rij!A$8:D$104,3,FALSE),"")</f>
        <v/>
      </c>
      <c r="G47" s="24"/>
      <c r="H47" s="34" t="str">
        <f>IFERROR(VLOOKUP(B47,Rij!A$8:D$104,4,FALSE),"")</f>
        <v/>
      </c>
      <c r="I47" s="42"/>
    </row>
    <row r="48" spans="2:9" x14ac:dyDescent="0.2">
      <c r="B48" s="43">
        <v>28</v>
      </c>
      <c r="C48" s="33" t="str">
        <f>IFERROR(VLOOKUP(B48,Rij!A$8:D$104,2,FALSE),"")</f>
        <v/>
      </c>
      <c r="D48" s="24"/>
      <c r="E48" s="24"/>
      <c r="F48" s="30" t="str">
        <f>IFERROR(VLOOKUP(B48,Rij!A$8:D$104,3,FALSE),"")</f>
        <v/>
      </c>
      <c r="G48" s="24"/>
      <c r="H48" s="34" t="str">
        <f>IFERROR(VLOOKUP(B48,Rij!A$8:D$104,4,FALSE),"")</f>
        <v/>
      </c>
      <c r="I48" s="42"/>
    </row>
    <row r="49" spans="2:9" x14ac:dyDescent="0.2">
      <c r="B49" s="43">
        <v>29</v>
      </c>
      <c r="C49" s="33" t="str">
        <f>IFERROR(VLOOKUP(B49,Rij!A$8:D$104,2,FALSE),"")</f>
        <v/>
      </c>
      <c r="D49" s="24"/>
      <c r="E49" s="24"/>
      <c r="F49" s="30" t="str">
        <f>IFERROR(VLOOKUP(B49,Rij!A$8:D$104,3,FALSE),"")</f>
        <v/>
      </c>
      <c r="G49" s="24"/>
      <c r="H49" s="34" t="str">
        <f>IFERROR(VLOOKUP(B49,Rij!A$8:D$104,4,FALSE),"")</f>
        <v/>
      </c>
      <c r="I49" s="42"/>
    </row>
    <row r="50" spans="2:9" x14ac:dyDescent="0.2">
      <c r="B50" s="43">
        <v>30</v>
      </c>
      <c r="C50" s="33" t="str">
        <f>IFERROR(VLOOKUP(B50,Rij!A$8:D$104,2,FALSE),"")</f>
        <v/>
      </c>
      <c r="D50" s="24"/>
      <c r="E50" s="24"/>
      <c r="F50" s="30" t="str">
        <f>IFERROR(VLOOKUP(B50,Rij!A$8:D$104,3,FALSE),"")</f>
        <v/>
      </c>
      <c r="G50" s="24"/>
      <c r="H50" s="34" t="str">
        <f>IFERROR(VLOOKUP(B50,Rij!A$8:D$104,4,FALSE),"")</f>
        <v/>
      </c>
      <c r="I50" s="42"/>
    </row>
    <row r="51" spans="2:9" x14ac:dyDescent="0.2">
      <c r="B51" s="41"/>
      <c r="C51" s="24"/>
      <c r="D51" s="24"/>
      <c r="E51" s="24"/>
      <c r="F51" s="24"/>
      <c r="G51" s="24"/>
      <c r="H51" s="24"/>
      <c r="I51" s="42"/>
    </row>
    <row r="52" spans="2:9" x14ac:dyDescent="0.2">
      <c r="B52" s="41"/>
      <c r="C52" s="24"/>
      <c r="D52" s="24"/>
      <c r="E52" s="24"/>
      <c r="F52" s="24"/>
      <c r="G52" s="32" t="s">
        <v>143</v>
      </c>
      <c r="H52" s="35">
        <f>H55/1.21</f>
        <v>0</v>
      </c>
      <c r="I52" s="42"/>
    </row>
    <row r="53" spans="2:9" x14ac:dyDescent="0.2">
      <c r="B53" s="41"/>
      <c r="C53" s="24"/>
      <c r="D53" s="24"/>
      <c r="E53" s="24"/>
      <c r="F53" s="24"/>
      <c r="G53" s="32" t="s">
        <v>144</v>
      </c>
      <c r="H53" s="35">
        <f>H55/1.21*0.21</f>
        <v>0</v>
      </c>
      <c r="I53" s="42"/>
    </row>
    <row r="54" spans="2:9" x14ac:dyDescent="0.2">
      <c r="B54" s="41"/>
      <c r="C54" s="24"/>
      <c r="D54" s="24"/>
      <c r="E54" s="24"/>
      <c r="F54" s="24"/>
      <c r="G54" s="24"/>
      <c r="H54" s="32"/>
      <c r="I54" s="42"/>
    </row>
    <row r="55" spans="2:9" x14ac:dyDescent="0.2">
      <c r="B55" s="41"/>
      <c r="C55" s="24"/>
      <c r="D55" s="24"/>
      <c r="E55" s="24"/>
      <c r="F55" s="24"/>
      <c r="G55" s="36" t="s">
        <v>82</v>
      </c>
      <c r="H55" s="37">
        <f>SUM(H21:H50)</f>
        <v>0</v>
      </c>
      <c r="I55" s="42"/>
    </row>
    <row r="56" spans="2:9" x14ac:dyDescent="0.2">
      <c r="B56" s="41"/>
      <c r="C56" s="24"/>
      <c r="D56" s="24"/>
      <c r="E56" s="24"/>
      <c r="F56" s="24"/>
      <c r="G56" s="24"/>
      <c r="H56" s="24"/>
      <c r="I56" s="42"/>
    </row>
    <row r="57" spans="2:9" x14ac:dyDescent="0.2">
      <c r="B57" s="44"/>
      <c r="C57" s="45"/>
      <c r="D57" s="45"/>
      <c r="E57" s="45"/>
      <c r="F57" s="45"/>
      <c r="G57" s="45"/>
      <c r="H57" s="45"/>
      <c r="I57" s="46"/>
    </row>
  </sheetData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Stadsbakkerij</vt:lpstr>
      <vt:lpstr>Rij</vt:lpstr>
      <vt:lpstr>Nota</vt:lpstr>
      <vt:lpstr>Nota!Afdrukbereik</vt:lpstr>
      <vt:lpstr>afhaallocatie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Bezemer</dc:creator>
  <cp:lastModifiedBy>Guido Bezemer</cp:lastModifiedBy>
  <dcterms:created xsi:type="dcterms:W3CDTF">2015-12-10T16:36:52Z</dcterms:created>
  <dcterms:modified xsi:type="dcterms:W3CDTF">2015-12-15T16:16:38Z</dcterms:modified>
</cp:coreProperties>
</file>